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adh\Documents\"/>
    </mc:Choice>
  </mc:AlternateContent>
  <xr:revisionPtr revIDLastSave="0" documentId="13_ncr:1_{89C63E7A-1354-4D20-BE18-655438D5D781}" xr6:coauthVersionLast="47" xr6:coauthVersionMax="47" xr10:uidLastSave="{00000000-0000-0000-0000-000000000000}"/>
  <bookViews>
    <workbookView xWindow="28680" yWindow="-120" windowWidth="29040" windowHeight="15840" activeTab="4" xr2:uid="{A3F0BF11-9642-4304-870B-5170E457004A}"/>
  </bookViews>
  <sheets>
    <sheet name="Viewer" sheetId="3" r:id="rId1"/>
    <sheet name="ThresholdGraphs" sheetId="5" r:id="rId2"/>
    <sheet name="Data" sheetId="1" r:id="rId3"/>
    <sheet name="ThresholdData" sheetId="4" r:id="rId4"/>
    <sheet name="Viewer-Helpe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2" l="1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B51" i="2"/>
  <c r="B50" i="2"/>
  <c r="B49" i="2"/>
  <c r="B48" i="2"/>
  <c r="B47" i="2"/>
  <c r="B46" i="2"/>
  <c r="B45" i="2"/>
  <c r="B44" i="2"/>
  <c r="B43" i="2"/>
  <c r="A51" i="2"/>
  <c r="A50" i="2"/>
  <c r="A49" i="2"/>
  <c r="A48" i="2"/>
  <c r="A47" i="2"/>
  <c r="A46" i="2"/>
  <c r="A45" i="2"/>
  <c r="A44" i="2"/>
  <c r="A43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C38" i="2"/>
  <c r="C37" i="2"/>
  <c r="C36" i="2"/>
  <c r="C35" i="2"/>
  <c r="C39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D22" i="2"/>
  <c r="B11" i="2"/>
  <c r="B10" i="2"/>
  <c r="B9" i="2"/>
  <c r="B8" i="2"/>
  <c r="B7" i="2"/>
  <c r="B6" i="2"/>
  <c r="B5" i="2"/>
  <c r="B4" i="2"/>
  <c r="B3" i="2"/>
  <c r="A11" i="2"/>
  <c r="A10" i="2"/>
  <c r="A9" i="2"/>
  <c r="A8" i="2"/>
  <c r="A7" i="2"/>
  <c r="A6" i="2"/>
  <c r="A5" i="2"/>
  <c r="A4" i="2"/>
  <c r="A3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29" i="2"/>
  <c r="A30" i="2"/>
  <c r="A31" i="2"/>
  <c r="A32" i="2"/>
  <c r="A33" i="2"/>
  <c r="A34" i="2"/>
  <c r="A35" i="2"/>
  <c r="A36" i="2"/>
  <c r="A37" i="2"/>
  <c r="A38" i="2"/>
  <c r="A39" i="2"/>
  <c r="A23" i="2"/>
  <c r="A24" i="2"/>
  <c r="A25" i="2"/>
  <c r="A26" i="2"/>
  <c r="A27" i="2"/>
  <c r="A28" i="2"/>
  <c r="A22" i="2"/>
  <c r="O14" i="2"/>
  <c r="BD292" i="4" l="1"/>
  <c r="AY292" i="4"/>
  <c r="AT292" i="4"/>
  <c r="AO292" i="4"/>
  <c r="AJ292" i="4"/>
  <c r="AE292" i="4"/>
  <c r="Z292" i="4"/>
  <c r="U292" i="4"/>
  <c r="P292" i="4"/>
  <c r="K292" i="4"/>
  <c r="F292" i="4"/>
  <c r="A292" i="4"/>
  <c r="X288" i="4"/>
  <c r="X284" i="4"/>
  <c r="S290" i="4"/>
  <c r="S289" i="4"/>
  <c r="S288" i="4"/>
  <c r="S286" i="4"/>
  <c r="S285" i="4"/>
  <c r="S284" i="4"/>
  <c r="N291" i="4"/>
  <c r="N290" i="4"/>
  <c r="N289" i="4"/>
  <c r="N288" i="4"/>
  <c r="N287" i="4"/>
  <c r="N286" i="4"/>
  <c r="N285" i="4"/>
  <c r="N284" i="4"/>
  <c r="N283" i="4"/>
  <c r="I291" i="4"/>
  <c r="I290" i="4"/>
  <c r="I289" i="4"/>
  <c r="I288" i="4"/>
  <c r="I287" i="4"/>
  <c r="I286" i="4"/>
  <c r="I285" i="4"/>
  <c r="I284" i="4"/>
  <c r="I283" i="4"/>
  <c r="D284" i="4"/>
  <c r="D285" i="4"/>
  <c r="D286" i="4"/>
  <c r="D287" i="4"/>
  <c r="D288" i="4"/>
  <c r="D289" i="4"/>
  <c r="D290" i="4"/>
  <c r="D291" i="4"/>
  <c r="D283" i="4"/>
  <c r="Z1" i="4"/>
  <c r="AC290" i="4" s="1"/>
  <c r="U1" i="4"/>
  <c r="X291" i="4" s="1"/>
  <c r="P1" i="4"/>
  <c r="S291" i="4" s="1"/>
  <c r="O26" i="2"/>
  <c r="O25" i="2"/>
  <c r="E2" i="2" s="1"/>
  <c r="AC283" i="4" l="1"/>
  <c r="AC291" i="4"/>
  <c r="X285" i="4"/>
  <c r="X289" i="4"/>
  <c r="AC284" i="4"/>
  <c r="AC288" i="4"/>
  <c r="S283" i="4"/>
  <c r="S287" i="4"/>
  <c r="X286" i="4"/>
  <c r="X290" i="4"/>
  <c r="AC285" i="4"/>
  <c r="AC289" i="4"/>
  <c r="AC287" i="4"/>
  <c r="AE1" i="4"/>
  <c r="X283" i="4"/>
  <c r="X287" i="4"/>
  <c r="AC286" i="4"/>
  <c r="P14" i="2"/>
  <c r="P17" i="2"/>
  <c r="K126" i="1"/>
  <c r="U126" i="1" s="1"/>
  <c r="AE126" i="1" s="1"/>
  <c r="AO126" i="1" s="1"/>
  <c r="AY126" i="1" s="1"/>
  <c r="BI126" i="1" s="1"/>
  <c r="BS126" i="1" s="1"/>
  <c r="CC126" i="1" s="1"/>
  <c r="K2" i="1"/>
  <c r="U2" i="1" s="1"/>
  <c r="AE2" i="1" s="1"/>
  <c r="AO2" i="1" s="1"/>
  <c r="AY2" i="1" s="1"/>
  <c r="BI2" i="1" s="1"/>
  <c r="BS2" i="1" s="1"/>
  <c r="CC2" i="1" s="1"/>
  <c r="D72" i="2" l="1"/>
  <c r="D77" i="2"/>
  <c r="D74" i="2"/>
  <c r="O18" i="2"/>
  <c r="AH289" i="4"/>
  <c r="AH285" i="4"/>
  <c r="AH290" i="4"/>
  <c r="AH286" i="4"/>
  <c r="AH288" i="4"/>
  <c r="AH284" i="4"/>
  <c r="AJ1" i="4"/>
  <c r="AH291" i="4"/>
  <c r="AH287" i="4"/>
  <c r="AH283" i="4"/>
  <c r="O17" i="2"/>
  <c r="D73" i="2" l="1"/>
  <c r="D78" i="2"/>
  <c r="D75" i="2"/>
  <c r="D71" i="2"/>
  <c r="D64" i="2"/>
  <c r="D67" i="2"/>
  <c r="D69" i="2"/>
  <c r="D62" i="2"/>
  <c r="D70" i="2"/>
  <c r="D65" i="2"/>
  <c r="D68" i="2"/>
  <c r="D76" i="2"/>
  <c r="D66" i="2"/>
  <c r="D33" i="2"/>
  <c r="D79" i="2"/>
  <c r="D63" i="2"/>
  <c r="D36" i="2"/>
  <c r="D39" i="2"/>
  <c r="D31" i="2"/>
  <c r="D34" i="2"/>
  <c r="D26" i="2"/>
  <c r="D23" i="2"/>
  <c r="D32" i="2"/>
  <c r="D24" i="2"/>
  <c r="D37" i="2"/>
  <c r="D29" i="2"/>
  <c r="D38" i="2"/>
  <c r="D30" i="2"/>
  <c r="D35" i="2"/>
  <c r="D27" i="2"/>
  <c r="D28" i="2"/>
  <c r="D25" i="2"/>
  <c r="AM288" i="4"/>
  <c r="AM284" i="4"/>
  <c r="AO1" i="4"/>
  <c r="AM289" i="4"/>
  <c r="AM291" i="4"/>
  <c r="AM287" i="4"/>
  <c r="AM283" i="4"/>
  <c r="AM290" i="4"/>
  <c r="AM286" i="4"/>
  <c r="AM285" i="4"/>
  <c r="AR291" i="4" l="1"/>
  <c r="AR287" i="4"/>
  <c r="AR283" i="4"/>
  <c r="AR284" i="4"/>
  <c r="AR290" i="4"/>
  <c r="AR286" i="4"/>
  <c r="AR289" i="4"/>
  <c r="AR285" i="4"/>
  <c r="AR288" i="4"/>
  <c r="AT1" i="4"/>
  <c r="AW290" i="4" l="1"/>
  <c r="AW286" i="4"/>
  <c r="AW291" i="4"/>
  <c r="AW283" i="4"/>
  <c r="AW289" i="4"/>
  <c r="AW285" i="4"/>
  <c r="AW288" i="4"/>
  <c r="AW284" i="4"/>
  <c r="AY1" i="4"/>
  <c r="AW287" i="4"/>
  <c r="C13" i="2"/>
  <c r="E75" i="2" a="1"/>
  <c r="E74" i="2" a="1"/>
  <c r="J28" i="2" a="1"/>
  <c r="J47" i="2" a="1"/>
  <c r="I71" i="2" a="1"/>
  <c r="I40" i="2" a="1"/>
  <c r="M104" i="2" a="1"/>
  <c r="F37" i="2" a="1"/>
  <c r="J44" i="2" a="1"/>
  <c r="J104" i="2" a="1"/>
  <c r="C60" i="2"/>
  <c r="A53" i="2"/>
  <c r="C18" i="2"/>
  <c r="J120" i="2" a="1"/>
  <c r="E24" i="2" a="1"/>
  <c r="H12" i="2" a="1"/>
  <c r="E112" i="2" a="1"/>
  <c r="H78" i="2" a="1"/>
  <c r="E97" i="2" a="1"/>
  <c r="N110" i="2" a="1"/>
  <c r="J98" i="2" a="1"/>
  <c r="E89" i="2" a="1"/>
  <c r="C16" i="2"/>
  <c r="J69" i="2" a="1"/>
  <c r="H114" i="2" a="1"/>
  <c r="G50" i="2" a="1"/>
  <c r="E15" i="2" a="1"/>
  <c r="F82" i="2" a="1"/>
  <c r="G59" i="2" a="1"/>
  <c r="N40" i="2" a="1"/>
  <c r="E111" i="2" a="1"/>
  <c r="N9" i="2" a="1"/>
  <c r="F48" i="2" a="1"/>
  <c r="E18" i="2" a="1"/>
  <c r="L34" i="2" a="1"/>
  <c r="L121" i="2" a="1"/>
  <c r="H32" i="2" a="1"/>
  <c r="G113" i="2" a="1"/>
  <c r="F85" i="2" a="1"/>
  <c r="F98" i="2" a="1"/>
  <c r="H76" i="2" a="1"/>
  <c r="H9" i="2" a="1"/>
  <c r="F69" i="2" a="1"/>
  <c r="I46" i="2" a="1"/>
  <c r="C14" i="2"/>
  <c r="E12" i="2" a="1"/>
  <c r="E4" i="2" a="1"/>
  <c r="J27" i="2" a="1"/>
  <c r="H10" i="2" a="1"/>
  <c r="E23" i="2" a="1"/>
  <c r="H71" i="2" a="1"/>
  <c r="E80" i="2" a="1"/>
  <c r="H28" i="2" a="1"/>
  <c r="C55" i="2"/>
  <c r="E9" i="2" a="1"/>
  <c r="E101" i="2" a="1"/>
  <c r="J54" i="2" a="1"/>
  <c r="L84" i="2" a="1"/>
  <c r="G39" i="2" a="1"/>
  <c r="F113" i="2" a="1"/>
  <c r="E76" i="2" a="1"/>
  <c r="I121" i="2" a="1"/>
  <c r="M11" i="2" a="1"/>
  <c r="J86" i="2" a="1"/>
  <c r="G6" i="2" a="1"/>
  <c r="C58" i="2"/>
  <c r="C59" i="2"/>
  <c r="J19" i="2" a="1"/>
  <c r="J88" i="2" a="1"/>
  <c r="K78" i="2" a="1"/>
  <c r="F95" i="2" a="1"/>
  <c r="H67" i="2" a="1"/>
  <c r="G78" i="2" a="1"/>
  <c r="H26" i="2" a="1"/>
  <c r="A58" i="2"/>
  <c r="J51" i="2" a="1"/>
  <c r="J42" i="2" a="1"/>
  <c r="J81" i="2" a="1"/>
  <c r="F14" i="2" a="1"/>
  <c r="H60" i="2" a="1"/>
  <c r="G32" i="2" a="1"/>
  <c r="E11" i="2" a="1"/>
  <c r="H81" i="2" a="1"/>
  <c r="H122" i="2" a="1"/>
  <c r="J43" i="2" a="1"/>
  <c r="H35" i="2" a="1"/>
  <c r="K33" i="2" a="1"/>
  <c r="J10" i="2" a="1"/>
  <c r="H50" i="2" a="1"/>
  <c r="I35" i="2" a="1"/>
  <c r="G55" i="2" a="1"/>
  <c r="L32" i="2" a="1"/>
  <c r="G83" i="2" a="1"/>
  <c r="E69" i="2" a="1"/>
  <c r="K110" i="2" a="1"/>
  <c r="L16" i="2" a="1"/>
  <c r="L49" i="2" a="1"/>
  <c r="E16" i="2" a="1"/>
  <c r="C54" i="2"/>
  <c r="C17" i="2"/>
  <c r="E106" i="2" a="1"/>
  <c r="E35" i="2" a="1"/>
  <c r="K21" i="2" a="1"/>
  <c r="I66" i="2" a="1"/>
  <c r="M107" i="2" a="1"/>
  <c r="F119" i="2" a="1"/>
  <c r="I81" i="2" a="1"/>
  <c r="C12" i="2"/>
  <c r="G11" i="2" a="1"/>
  <c r="J13" i="2" a="1"/>
  <c r="J36" i="2" a="1"/>
  <c r="E103" i="2" a="1"/>
  <c r="L56" i="2" a="1"/>
  <c r="L46" i="2" a="1"/>
  <c r="J102" i="2" a="1"/>
  <c r="I97" i="2" a="1"/>
  <c r="E21" i="2" a="1"/>
  <c r="J89" i="2" a="1"/>
  <c r="L51" i="2" a="1"/>
  <c r="H107" i="2" a="1"/>
  <c r="H37" i="2" a="1"/>
  <c r="J121" i="2" a="1"/>
  <c r="K82" i="2" a="1"/>
  <c r="N4" i="2" a="1"/>
  <c r="J18" i="2" a="1"/>
  <c r="F5" i="2" a="1"/>
  <c r="K42" i="2" a="1"/>
  <c r="G9" i="2" a="1"/>
  <c r="H63" i="2" a="1"/>
  <c r="M106" i="2" a="1"/>
  <c r="M83" i="2" a="1"/>
  <c r="J20" i="2" a="1"/>
  <c r="F108" i="2" a="1"/>
  <c r="G103" i="2" a="1"/>
  <c r="C20" i="2"/>
  <c r="E26" i="2" a="1"/>
  <c r="J8" i="2" a="1"/>
  <c r="F71" i="2" a="1"/>
  <c r="H77" i="2" a="1"/>
  <c r="J61" i="2" a="1"/>
  <c r="K98" i="2" a="1"/>
  <c r="M89" i="2" a="1"/>
  <c r="N93" i="2" a="1"/>
  <c r="H31" i="2" a="1"/>
  <c r="F7" i="2" a="1"/>
  <c r="I55" i="2" a="1"/>
  <c r="G27" i="2" a="1"/>
  <c r="K122" i="2" a="1"/>
  <c r="H15" i="2" a="1"/>
  <c r="N92" i="2" a="1"/>
  <c r="K102" i="2" a="1"/>
  <c r="K11" i="2" a="1"/>
  <c r="F115" i="2" a="1"/>
  <c r="N73" i="2" a="1"/>
  <c r="I75" i="2" a="1"/>
  <c r="G23" i="2" a="1"/>
  <c r="N118" i="2" a="1"/>
  <c r="K17" i="2" a="1"/>
  <c r="F28" i="2" a="1"/>
  <c r="L25" i="2" a="1"/>
  <c r="K12" i="2" a="1"/>
  <c r="M40" i="2" a="1"/>
  <c r="J80" i="2" a="1"/>
  <c r="F44" i="2" a="1"/>
  <c r="F117" i="2" a="1"/>
  <c r="G86" i="2" a="1"/>
  <c r="E42" i="2" a="1"/>
  <c r="E50" i="2" a="1"/>
  <c r="H97" i="2" a="1"/>
  <c r="I36" i="2" a="1"/>
  <c r="G40" i="2" a="1"/>
  <c r="G33" i="2" a="1"/>
  <c r="L44" i="2" a="1"/>
  <c r="F77" i="2" a="1"/>
  <c r="H79" i="2" a="1"/>
  <c r="L7" i="2" a="1"/>
  <c r="L22" i="2" a="1"/>
  <c r="N75" i="2" a="1"/>
  <c r="J17" i="2" a="1"/>
  <c r="J53" i="2" a="1"/>
  <c r="H120" i="2" a="1"/>
  <c r="K57" i="2" a="1"/>
  <c r="N28" i="2" a="1"/>
  <c r="K91" i="2" a="1"/>
  <c r="K95" i="2" a="1"/>
  <c r="G79" i="2" a="1"/>
  <c r="F50" i="2" a="1"/>
  <c r="I118" i="2" a="1"/>
  <c r="G64" i="2" a="1"/>
  <c r="M93" i="2" a="1"/>
  <c r="G13" i="2" a="1"/>
  <c r="L108" i="2" a="1"/>
  <c r="J33" i="2" a="1"/>
  <c r="N20" i="2" a="1"/>
  <c r="J35" i="2" a="1"/>
  <c r="F62" i="2" a="1"/>
  <c r="H55" i="2" a="1"/>
  <c r="L109" i="2" a="1"/>
  <c r="E87" i="2" a="1"/>
  <c r="J114" i="2" a="1"/>
  <c r="L120" i="2" a="1"/>
  <c r="N33" i="2" a="1"/>
  <c r="E8" i="2" a="1"/>
  <c r="G18" i="2" a="1"/>
  <c r="N54" i="2" a="1"/>
  <c r="F16" i="2" a="1"/>
  <c r="E43" i="2" a="1"/>
  <c r="E52" i="2" a="1"/>
  <c r="H22" i="2" a="1"/>
  <c r="N51" i="2" a="1"/>
  <c r="J31" i="2" a="1"/>
  <c r="G97" i="2" a="1"/>
  <c r="N77" i="2" a="1"/>
  <c r="H41" i="2" a="1"/>
  <c r="L61" i="2" a="1"/>
  <c r="E31" i="2" a="1"/>
  <c r="L93" i="2" a="1"/>
  <c r="F41" i="2" a="1"/>
  <c r="L50" i="2" a="1"/>
  <c r="L20" i="2" a="1"/>
  <c r="E118" i="2" a="1"/>
  <c r="G76" i="2" a="1"/>
  <c r="G38" i="2" a="1"/>
  <c r="F99" i="2" a="1"/>
  <c r="F39" i="2" a="1"/>
  <c r="J77" i="2" a="1"/>
  <c r="H95" i="2" a="1"/>
  <c r="I57" i="2" a="1"/>
  <c r="A55" i="2"/>
  <c r="I73" i="2" a="1"/>
  <c r="E86" i="2" a="1"/>
  <c r="H85" i="2" a="1"/>
  <c r="N101" i="2" a="1"/>
  <c r="G17" i="2" a="1"/>
  <c r="E56" i="2" a="1"/>
  <c r="L26" i="2" a="1"/>
  <c r="I20" i="2" a="1"/>
  <c r="K69" i="2" a="1"/>
  <c r="N97" i="2" a="1"/>
  <c r="K100" i="2" a="1"/>
  <c r="I119" i="2" a="1"/>
  <c r="N43" i="2" a="1"/>
  <c r="F36" i="2" a="1"/>
  <c r="G16" i="2" a="1"/>
  <c r="K104" i="2" a="1"/>
  <c r="L88" i="2" a="1"/>
  <c r="L23" i="2" a="1"/>
  <c r="E7" i="2" a="1"/>
  <c r="M33" i="2" a="1"/>
  <c r="E40" i="2" a="1"/>
  <c r="H70" i="2" a="1"/>
  <c r="J115" i="2" a="1"/>
  <c r="J12" i="2" a="1"/>
  <c r="K86" i="2" a="1"/>
  <c r="G60" i="2" a="1"/>
  <c r="J37" i="2" a="1"/>
  <c r="G58" i="2" a="1"/>
  <c r="I6" i="2" a="1"/>
  <c r="E39" i="2" a="1"/>
  <c r="L83" i="2" a="1"/>
  <c r="N84" i="2" a="1"/>
  <c r="I26" i="2" a="1"/>
  <c r="J56" i="2" a="1"/>
  <c r="H68" i="2" a="1"/>
  <c r="L101" i="2" a="1"/>
  <c r="H72" i="2" a="1"/>
  <c r="G66" i="2" a="1"/>
  <c r="F18" i="2" a="1"/>
  <c r="N61" i="2" a="1"/>
  <c r="H61" i="2" a="1"/>
  <c r="M69" i="2" a="1"/>
  <c r="F42" i="2" a="1"/>
  <c r="F60" i="2" a="1"/>
  <c r="E54" i="2" a="1"/>
  <c r="M15" i="2" a="1"/>
  <c r="M99" i="2" a="1"/>
  <c r="J118" i="2" a="1"/>
  <c r="I28" i="2" a="1"/>
  <c r="N26" i="2" a="1"/>
  <c r="E102" i="2" a="1"/>
  <c r="I59" i="2" a="1"/>
  <c r="I111" i="2" a="1"/>
  <c r="E72" i="2" a="1"/>
  <c r="N31" i="2" a="1"/>
  <c r="K79" i="2" a="1"/>
  <c r="I62" i="2" a="1"/>
  <c r="L4" i="2" a="1"/>
  <c r="E65" i="2" a="1"/>
  <c r="E70" i="2" a="1"/>
  <c r="N56" i="2" a="1"/>
  <c r="K10" i="2" a="1"/>
  <c r="E47" i="2" a="1"/>
  <c r="N81" i="2" a="1"/>
  <c r="L80" i="2" a="1"/>
  <c r="I31" i="2" a="1"/>
  <c r="N12" i="2" a="1"/>
  <c r="L30" i="2" a="1"/>
  <c r="G10" i="2" a="1"/>
  <c r="M20" i="2" a="1"/>
  <c r="K55" i="2" a="1"/>
  <c r="J46" i="2" a="1"/>
  <c r="E34" i="2" a="1"/>
  <c r="M105" i="2" a="1"/>
  <c r="N71" i="2" a="1"/>
  <c r="J122" i="2" a="1"/>
  <c r="G114" i="2" a="1"/>
  <c r="N35" i="2" a="1"/>
  <c r="L119" i="2" a="1"/>
  <c r="J62" i="2" a="1"/>
  <c r="M108" i="2" a="1"/>
  <c r="M3" i="2" a="1"/>
  <c r="E45" i="2" a="1"/>
  <c r="G85" i="2" a="1"/>
  <c r="G51" i="2" a="1"/>
  <c r="H102" i="2" a="1"/>
  <c r="K63" i="2" a="1"/>
  <c r="A57" i="2"/>
  <c r="K96" i="2" a="1"/>
  <c r="J58" i="2" a="1"/>
  <c r="L3" i="2" a="1"/>
  <c r="H51" i="2" a="1"/>
  <c r="F12" i="2" a="1"/>
  <c r="M53" i="2" a="1"/>
  <c r="K35" i="2" a="1"/>
  <c r="H86" i="2" a="1"/>
  <c r="E51" i="2" a="1"/>
  <c r="J41" i="2" a="1"/>
  <c r="L102" i="2" a="1"/>
  <c r="N52" i="2" a="1"/>
  <c r="E71" i="2" a="1"/>
  <c r="H52" i="2" a="1"/>
  <c r="K4" i="2" a="1"/>
  <c r="C56" i="2"/>
  <c r="J83" i="2" a="1"/>
  <c r="L81" i="2" a="1"/>
  <c r="N98" i="2" a="1"/>
  <c r="M119" i="2" a="1"/>
  <c r="J72" i="2" a="1"/>
  <c r="J79" i="2" a="1"/>
  <c r="I72" i="2" a="1"/>
  <c r="G90" i="2" a="1"/>
  <c r="N19" i="2" a="1"/>
  <c r="H113" i="2" a="1"/>
  <c r="H80" i="2" a="1"/>
  <c r="H46" i="2" a="1"/>
  <c r="J117" i="2" a="1"/>
  <c r="I115" i="2" a="1"/>
  <c r="J3" i="2" a="1"/>
  <c r="L42" i="2" a="1"/>
  <c r="I100" i="2" a="1"/>
  <c r="L58" i="2" a="1"/>
  <c r="F49" i="2" a="1"/>
  <c r="G75" i="2" a="1"/>
  <c r="F65" i="2" a="1"/>
  <c r="J15" i="2" a="1"/>
  <c r="J16" i="2" a="1"/>
  <c r="G88" i="2" a="1"/>
  <c r="E13" i="2" a="1"/>
  <c r="K58" i="2" a="1"/>
  <c r="F29" i="2" a="1"/>
  <c r="L99" i="2" a="1"/>
  <c r="F46" i="2" a="1"/>
  <c r="K23" i="2" a="1"/>
  <c r="G61" i="2" a="1"/>
  <c r="H118" i="2" a="1"/>
  <c r="E29" i="2" a="1"/>
  <c r="K94" i="2" a="1"/>
  <c r="I112" i="2" a="1"/>
  <c r="I107" i="2" a="1"/>
  <c r="K37" i="2" a="1"/>
  <c r="I84" i="2" a="1"/>
  <c r="M111" i="2" a="1"/>
  <c r="H38" i="2" a="1"/>
  <c r="M22" i="2" a="1"/>
  <c r="G41" i="2" a="1"/>
  <c r="I9" i="2" a="1"/>
  <c r="F4" i="2" a="1"/>
  <c r="E105" i="2" a="1"/>
  <c r="E62" i="2" a="1"/>
  <c r="E6" i="2" a="1"/>
  <c r="J113" i="2" a="1"/>
  <c r="L117" i="2" a="1"/>
  <c r="I93" i="2" a="1"/>
  <c r="G71" i="2" a="1"/>
  <c r="L95" i="2" a="1"/>
  <c r="K66" i="2" a="1"/>
  <c r="I18" i="2" a="1"/>
  <c r="M72" i="2" a="1"/>
  <c r="E36" i="2" a="1"/>
  <c r="J76" i="2" a="1"/>
  <c r="E100" i="2" a="1"/>
  <c r="I51" i="2" a="1"/>
  <c r="G15" i="2" a="1"/>
  <c r="N23" i="2" a="1"/>
  <c r="H39" i="2" a="1"/>
  <c r="H6" i="2" a="1"/>
  <c r="L28" i="2" a="1"/>
  <c r="G47" i="2" a="1"/>
  <c r="J84" i="2" a="1"/>
  <c r="K48" i="2" a="1"/>
  <c r="F103" i="2" a="1"/>
  <c r="F120" i="2" a="1"/>
  <c r="F54" i="2" a="1"/>
  <c r="L90" i="2" a="1"/>
  <c r="I61" i="2" a="1"/>
  <c r="K50" i="2" a="1"/>
  <c r="E10" i="2" a="1"/>
  <c r="F55" i="2" a="1"/>
  <c r="I24" i="2" a="1"/>
  <c r="L12" i="2" a="1"/>
  <c r="F66" i="2" a="1"/>
  <c r="H47" i="2" a="1"/>
  <c r="L85" i="2" a="1"/>
  <c r="G48" i="2" a="1"/>
  <c r="G26" i="2" a="1"/>
  <c r="M45" i="2" a="1"/>
  <c r="I114" i="2" a="1"/>
  <c r="N21" i="2" a="1"/>
  <c r="L110" i="2" a="1"/>
  <c r="M78" i="2" a="1"/>
  <c r="H29" i="2" a="1"/>
  <c r="I109" i="2" a="1"/>
  <c r="K117" i="2" a="1"/>
  <c r="L75" i="2" a="1"/>
  <c r="H121" i="2" a="1"/>
  <c r="F93" i="2" a="1"/>
  <c r="M116" i="2" a="1"/>
  <c r="M122" i="2" a="1"/>
  <c r="L77" i="2" a="1"/>
  <c r="I58" i="2" a="1"/>
  <c r="I14" i="2" a="1"/>
  <c r="N66" i="2" a="1"/>
  <c r="E64" i="2" a="1"/>
  <c r="K45" i="2" a="1"/>
  <c r="J105" i="2" a="1"/>
  <c r="E58" i="2" a="1"/>
  <c r="H66" i="2" a="1"/>
  <c r="K15" i="2" a="1"/>
  <c r="J94" i="2" a="1"/>
  <c r="M13" i="2" a="1"/>
  <c r="E14" i="2" a="1"/>
  <c r="K56" i="2" a="1"/>
  <c r="E104" i="2" a="1"/>
  <c r="I79" i="2" a="1"/>
  <c r="L45" i="2" a="1"/>
  <c r="J95" i="2" a="1"/>
  <c r="H49" i="2" a="1"/>
  <c r="L82" i="2" a="1"/>
  <c r="N10" i="2" a="1"/>
  <c r="E99" i="2" a="1"/>
  <c r="N87" i="2" a="1"/>
  <c r="N78" i="2" a="1"/>
  <c r="N64" i="2" a="1"/>
  <c r="L79" i="2" a="1"/>
  <c r="J49" i="2" a="1"/>
  <c r="G28" i="2" a="1"/>
  <c r="H117" i="2" a="1"/>
  <c r="J23" i="2" a="1"/>
  <c r="L112" i="2" a="1"/>
  <c r="K111" i="2" a="1"/>
  <c r="H13" i="2" a="1"/>
  <c r="F101" i="2" a="1"/>
  <c r="G117" i="2" a="1"/>
  <c r="E90" i="2" a="1"/>
  <c r="E48" i="2" a="1"/>
  <c r="G77" i="2" a="1"/>
  <c r="K38" i="2" a="1"/>
  <c r="F72" i="2" a="1"/>
  <c r="J100" i="2" a="1"/>
  <c r="L105" i="2" a="1"/>
  <c r="H106" i="2" a="1"/>
  <c r="H116" i="2" a="1"/>
  <c r="I96" i="2" a="1"/>
  <c r="M120" i="2" a="1"/>
  <c r="E38" i="2" a="1"/>
  <c r="L35" i="2" a="1"/>
  <c r="N94" i="2" a="1"/>
  <c r="F10" i="2" a="1"/>
  <c r="J85" i="2" a="1"/>
  <c r="L63" i="2" a="1"/>
  <c r="E110" i="2" a="1"/>
  <c r="H48" i="2" a="1"/>
  <c r="F64" i="2" a="1"/>
  <c r="K54" i="2" a="1"/>
  <c r="C52" i="2"/>
  <c r="J106" i="2" a="1"/>
  <c r="F22" i="2" a="1"/>
  <c r="J60" i="2" a="1"/>
  <c r="G82" i="2" a="1"/>
  <c r="J25" i="2" a="1"/>
  <c r="K116" i="2" a="1"/>
  <c r="E59" i="2" a="1"/>
  <c r="F32" i="2" a="1"/>
  <c r="G101" i="2" a="1"/>
  <c r="J48" i="2" a="1"/>
  <c r="G42" i="2" a="1"/>
  <c r="J92" i="2" a="1"/>
  <c r="E82" i="2" a="1"/>
  <c r="M28" i="2" a="1"/>
  <c r="E46" i="2" a="1"/>
  <c r="F19" i="2" a="1"/>
  <c r="N104" i="2" a="1"/>
  <c r="I32" i="2" a="1"/>
  <c r="I54" i="2" a="1"/>
  <c r="G49" i="2" a="1"/>
  <c r="H33" i="2" a="1"/>
  <c r="C19" i="2"/>
  <c r="L74" i="2" a="1"/>
  <c r="F23" i="2" a="1"/>
  <c r="E92" i="2" a="1"/>
  <c r="H4" i="2" a="1"/>
  <c r="L54" i="2" a="1"/>
  <c r="N30" i="2" a="1"/>
  <c r="K61" i="2" a="1"/>
  <c r="G87" i="2" a="1"/>
  <c r="K47" i="2" a="1"/>
  <c r="E114" i="2" a="1"/>
  <c r="J74" i="2" a="1"/>
  <c r="H11" i="2" a="1"/>
  <c r="N38" i="2" a="1"/>
  <c r="I16" i="2" a="1"/>
  <c r="F78" i="2" a="1"/>
  <c r="M121" i="2" a="1"/>
  <c r="E93" i="2" a="1"/>
  <c r="F9" i="2" a="1"/>
  <c r="L18" i="2" a="1"/>
  <c r="E60" i="2" a="1"/>
  <c r="L60" i="2" a="1"/>
  <c r="M25" i="2" a="1"/>
  <c r="F56" i="2" a="1"/>
  <c r="N60" i="2" a="1"/>
  <c r="G19" i="2" a="1"/>
  <c r="G4" i="2" a="1"/>
  <c r="M10" i="2" a="1"/>
  <c r="I19" i="2" a="1"/>
  <c r="K59" i="2" a="1"/>
  <c r="K115" i="2" a="1"/>
  <c r="E94" i="2" a="1"/>
  <c r="N24" i="2" a="1"/>
  <c r="K6" i="2" a="1"/>
  <c r="F17" i="2" a="1"/>
  <c r="E96" i="2" a="1"/>
  <c r="G45" i="2" a="1"/>
  <c r="F88" i="2" a="1"/>
  <c r="I15" i="2" a="1"/>
  <c r="F89" i="2" a="1"/>
  <c r="M98" i="2" a="1"/>
  <c r="M58" i="2" a="1"/>
  <c r="M5" i="2" a="1"/>
  <c r="G29" i="2" a="1"/>
  <c r="I43" i="2" a="1"/>
  <c r="L29" i="2" a="1"/>
  <c r="E85" i="2" a="1"/>
  <c r="J101" i="2" a="1"/>
  <c r="F110" i="2" a="1"/>
  <c r="E78" i="2" a="1"/>
  <c r="L15" i="2" a="1"/>
  <c r="G8" i="2" a="1"/>
  <c r="J108" i="2" a="1"/>
  <c r="L87" i="2" a="1"/>
  <c r="H24" i="2" a="1"/>
  <c r="K70" i="2" a="1"/>
  <c r="E44" i="2" a="1"/>
  <c r="H34" i="2" a="1"/>
  <c r="N69" i="2" a="1"/>
  <c r="M44" i="2" a="1"/>
  <c r="M82" i="2" a="1"/>
  <c r="K93" i="2" a="1"/>
  <c r="L68" i="2" a="1"/>
  <c r="I41" i="2" a="1"/>
  <c r="I105" i="2" a="1"/>
  <c r="G35" i="2" a="1"/>
  <c r="L5" i="2" a="1"/>
  <c r="I49" i="2" a="1"/>
  <c r="K99" i="2" a="1"/>
  <c r="N11" i="2" a="1"/>
  <c r="G84" i="2" a="1"/>
  <c r="N88" i="2" a="1"/>
  <c r="I27" i="2" a="1"/>
  <c r="F63" i="2" a="1"/>
  <c r="I94" i="2" a="1"/>
  <c r="M117" i="2" a="1"/>
  <c r="G93" i="2" a="1"/>
  <c r="G53" i="2" a="1"/>
  <c r="F53" i="2" a="1"/>
  <c r="M73" i="2" a="1"/>
  <c r="K43" i="2" a="1"/>
  <c r="M48" i="2" a="1"/>
  <c r="G100" i="2" a="1"/>
  <c r="N85" i="2" a="1"/>
  <c r="M21" i="2" a="1"/>
  <c r="M36" i="2" a="1"/>
  <c r="I74" i="2" a="1"/>
  <c r="N13" i="2" a="1"/>
  <c r="G92" i="2" a="1"/>
  <c r="E27" i="2" a="1"/>
  <c r="M14" i="2" a="1"/>
  <c r="G121" i="2" a="1"/>
  <c r="E79" i="2" a="1"/>
  <c r="G46" i="2" a="1"/>
  <c r="G104" i="2" a="1"/>
  <c r="J107" i="2" a="1"/>
  <c r="E98" i="2" a="1"/>
  <c r="N55" i="2" a="1"/>
  <c r="J82" i="2" a="1"/>
  <c r="I47" i="2" a="1"/>
  <c r="I8" i="2" a="1"/>
  <c r="H109" i="2" a="1"/>
  <c r="I76" i="2" a="1"/>
  <c r="E33" i="2" a="1"/>
  <c r="J55" i="2" a="1"/>
  <c r="J4" i="2" a="1"/>
  <c r="L37" i="2" a="1"/>
  <c r="L39" i="2" a="1"/>
  <c r="N59" i="2" a="1"/>
  <c r="E95" i="2" a="1"/>
  <c r="J93" i="2" a="1"/>
  <c r="L62" i="2" a="1"/>
  <c r="G89" i="2" a="1"/>
  <c r="H119" i="2" a="1"/>
  <c r="I69" i="2" a="1"/>
  <c r="F30" i="2" a="1"/>
  <c r="M50" i="2" a="1"/>
  <c r="N79" i="2" a="1"/>
  <c r="E22" i="2" a="1"/>
  <c r="J66" i="2" a="1"/>
  <c r="E108" i="2" a="1"/>
  <c r="M103" i="2" a="1"/>
  <c r="J52" i="2" a="1"/>
  <c r="H25" i="2" a="1"/>
  <c r="K119" i="2" a="1"/>
  <c r="G25" i="2" a="1"/>
  <c r="E5" i="2" a="1"/>
  <c r="J75" i="2" a="1"/>
  <c r="K62" i="2" a="1"/>
  <c r="N108" i="2" a="1"/>
  <c r="F104" i="2" a="1"/>
  <c r="H75" i="2" a="1"/>
  <c r="M17" i="2" a="1"/>
  <c r="F38" i="2" a="1"/>
  <c r="I101" i="2" a="1"/>
  <c r="E19" i="2" a="1"/>
  <c r="M23" i="2" a="1"/>
  <c r="N42" i="2" a="1"/>
  <c r="I122" i="2" a="1"/>
  <c r="I50" i="2" a="1"/>
  <c r="F116" i="2" a="1"/>
  <c r="L106" i="2" a="1"/>
  <c r="G109" i="2" a="1"/>
  <c r="K109" i="2" a="1"/>
  <c r="M67" i="2" a="1"/>
  <c r="I56" i="2" a="1"/>
  <c r="M38" i="2" a="1"/>
  <c r="M46" i="2" a="1"/>
  <c r="J45" i="2" a="1"/>
  <c r="G80" i="2" a="1"/>
  <c r="F91" i="2" a="1"/>
  <c r="A54" i="2"/>
  <c r="I78" i="2" a="1"/>
  <c r="G69" i="2" a="1"/>
  <c r="H82" i="2" a="1"/>
  <c r="H40" i="2" a="1"/>
  <c r="K90" i="2" a="1"/>
  <c r="M39" i="2" a="1"/>
  <c r="K88" i="2" a="1"/>
  <c r="I113" i="2" a="1"/>
  <c r="I37" i="2" a="1"/>
  <c r="F26" i="2" a="1"/>
  <c r="L43" i="2" a="1"/>
  <c r="J21" i="2" a="1"/>
  <c r="J71" i="2" a="1"/>
  <c r="J65" i="2" a="1"/>
  <c r="J73" i="2" a="1"/>
  <c r="G120" i="2" a="1"/>
  <c r="J34" i="2" a="1"/>
  <c r="G112" i="2" a="1"/>
  <c r="F15" i="2" a="1"/>
  <c r="K25" i="2" a="1"/>
  <c r="H56" i="2" a="1"/>
  <c r="N119" i="2" a="1"/>
  <c r="K72" i="2" a="1"/>
  <c r="H7" i="2" a="1"/>
  <c r="K120" i="2" a="1"/>
  <c r="J112" i="2" a="1"/>
  <c r="M64" i="2" a="1"/>
  <c r="G68" i="2" a="1"/>
  <c r="I21" i="2" a="1"/>
  <c r="F45" i="2" a="1"/>
  <c r="F61" i="2" a="1"/>
  <c r="N22" i="2" a="1"/>
  <c r="I117" i="2" a="1"/>
  <c r="H42" i="2" a="1"/>
  <c r="F24" i="2" a="1"/>
  <c r="G57" i="2" a="1"/>
  <c r="K41" i="2" a="1"/>
  <c r="K34" i="2" a="1"/>
  <c r="M29" i="2" a="1"/>
  <c r="I102" i="2" a="1"/>
  <c r="L13" i="2" a="1"/>
  <c r="N57" i="2" a="1"/>
  <c r="F80" i="2" a="1"/>
  <c r="G30" i="2" a="1"/>
  <c r="L36" i="2" a="1"/>
  <c r="L10" i="2" a="1"/>
  <c r="N100" i="2" a="1"/>
  <c r="L116" i="2" a="1"/>
  <c r="K121" i="2" a="1"/>
  <c r="M19" i="2" a="1"/>
  <c r="M114" i="2" a="1"/>
  <c r="K84" i="2" a="1"/>
  <c r="L94" i="2" a="1"/>
  <c r="J78" i="2" a="1"/>
  <c r="F43" i="2" a="1"/>
  <c r="I25" i="2" a="1"/>
  <c r="G56" i="2" a="1"/>
  <c r="A18" i="2"/>
  <c r="F102" i="2" a="1"/>
  <c r="E57" i="2" a="1"/>
  <c r="E63" i="2" a="1"/>
  <c r="N48" i="2" a="1"/>
  <c r="G70" i="2" a="1"/>
  <c r="N105" i="2" a="1"/>
  <c r="H112" i="2" a="1"/>
  <c r="E68" i="2" a="1"/>
  <c r="H53" i="2" a="1"/>
  <c r="K65" i="2" a="1"/>
  <c r="C15" i="2"/>
  <c r="M12" i="2" a="1"/>
  <c r="L89" i="2" a="1"/>
  <c r="E61" i="2" a="1"/>
  <c r="M86" i="2" a="1"/>
  <c r="F84" i="2" a="1"/>
  <c r="N116" i="2" a="1"/>
  <c r="K87" i="2" a="1"/>
  <c r="L53" i="2" a="1"/>
  <c r="J87" i="2" a="1"/>
  <c r="G37" i="2" a="1"/>
  <c r="L91" i="2" a="1"/>
  <c r="K30" i="2" a="1"/>
  <c r="N109" i="2" a="1"/>
  <c r="I13" i="2" a="1"/>
  <c r="F11" i="2" a="1"/>
  <c r="H58" i="2" a="1"/>
  <c r="J29" i="2" a="1"/>
  <c r="N83" i="2" a="1"/>
  <c r="J96" i="2" a="1"/>
  <c r="M63" i="2" a="1"/>
  <c r="A52" i="2"/>
  <c r="G22" i="2" a="1"/>
  <c r="L6" i="2" a="1"/>
  <c r="G5" i="2" a="1"/>
  <c r="L97" i="2" a="1"/>
  <c r="N102" i="2" a="1"/>
  <c r="H8" i="2" a="1"/>
  <c r="F58" i="2" a="1"/>
  <c r="J68" i="2" a="1"/>
  <c r="F74" i="2" a="1"/>
  <c r="I86" i="2" a="1"/>
  <c r="M55" i="2" a="1"/>
  <c r="F76" i="2" a="1"/>
  <c r="I95" i="2" a="1"/>
  <c r="L114" i="2" a="1"/>
  <c r="K52" i="2" a="1"/>
  <c r="M54" i="2" a="1"/>
  <c r="G110" i="2" a="1"/>
  <c r="M100" i="2" a="1"/>
  <c r="G115" i="2" a="1"/>
  <c r="N106" i="2" a="1"/>
  <c r="J11" i="2" a="1"/>
  <c r="K71" i="2" a="1"/>
  <c r="G95" i="2" a="1"/>
  <c r="L96" i="2" a="1"/>
  <c r="M85" i="2" a="1"/>
  <c r="N95" i="2" a="1"/>
  <c r="M34" i="2" a="1"/>
  <c r="M79" i="2" a="1"/>
  <c r="A17" i="2"/>
  <c r="I29" i="2" a="1"/>
  <c r="G14" i="2" a="1"/>
  <c r="H96" i="2" a="1"/>
  <c r="J38" i="2" a="1"/>
  <c r="G62" i="2" a="1"/>
  <c r="E91" i="2" a="1"/>
  <c r="M9" i="2" a="1"/>
  <c r="N37" i="2" a="1"/>
  <c r="L78" i="2" a="1"/>
  <c r="M115" i="2" a="1"/>
  <c r="N122" i="2" a="1"/>
  <c r="G91" i="2" a="1"/>
  <c r="L57" i="2" a="1"/>
  <c r="N39" i="2" a="1"/>
  <c r="I7" i="2" a="1"/>
  <c r="L38" i="2" a="1"/>
  <c r="M42" i="2" a="1"/>
  <c r="K44" i="2" a="1"/>
  <c r="J26" i="2" a="1"/>
  <c r="N49" i="2" a="1"/>
  <c r="I67" i="2" a="1"/>
  <c r="M96" i="2" a="1"/>
  <c r="K28" i="2" a="1"/>
  <c r="J64" i="2" a="1"/>
  <c r="I10" i="2" a="1"/>
  <c r="M4" i="2" a="1"/>
  <c r="M90" i="2" a="1"/>
  <c r="H100" i="2" a="1"/>
  <c r="F35" i="2" a="1"/>
  <c r="K105" i="2" a="1"/>
  <c r="A16" i="2"/>
  <c r="L47" i="2" a="1"/>
  <c r="K64" i="2" a="1"/>
  <c r="K75" i="2" a="1"/>
  <c r="K40" i="2" a="1"/>
  <c r="L113" i="2" a="1"/>
  <c r="F21" i="2" a="1"/>
  <c r="A56" i="2"/>
  <c r="M49" i="2" a="1"/>
  <c r="K3" i="2" a="1"/>
  <c r="K51" i="2" a="1"/>
  <c r="K89" i="2" a="1"/>
  <c r="K92" i="2" a="1"/>
  <c r="L14" i="2" a="1"/>
  <c r="M95" i="2" a="1"/>
  <c r="F94" i="2" a="1"/>
  <c r="J67" i="2" a="1"/>
  <c r="N99" i="2" a="1"/>
  <c r="I11" i="2" a="1"/>
  <c r="F34" i="2" a="1"/>
  <c r="M97" i="2" a="1"/>
  <c r="E84" i="2" a="1"/>
  <c r="N67" i="2" a="1"/>
  <c r="L122" i="2" a="1"/>
  <c r="F111" i="2" a="1"/>
  <c r="L40" i="2" a="1"/>
  <c r="I4" i="2" a="1"/>
  <c r="H101" i="2" a="1"/>
  <c r="I65" i="2" a="1"/>
  <c r="N107" i="2" a="1"/>
  <c r="L9" i="2" a="1"/>
  <c r="E32" i="2" a="1"/>
  <c r="J90" i="2" a="1"/>
  <c r="H105" i="2" a="1"/>
  <c r="I91" i="2" a="1"/>
  <c r="G107" i="2" a="1"/>
  <c r="N27" i="2" a="1"/>
  <c r="A12" i="2"/>
  <c r="I103" i="2" a="1"/>
  <c r="L100" i="2" a="1"/>
  <c r="N76" i="2" a="1"/>
  <c r="N46" i="2" a="1"/>
  <c r="N18" i="2" a="1"/>
  <c r="I85" i="2" a="1"/>
  <c r="C57" i="2"/>
  <c r="H14" i="2" a="1"/>
  <c r="H64" i="2" a="1"/>
  <c r="M62" i="2" a="1"/>
  <c r="F79" i="2" a="1"/>
  <c r="M88" i="2" a="1"/>
  <c r="H16" i="2" a="1"/>
  <c r="I17" i="2" a="1"/>
  <c r="G67" i="2" a="1"/>
  <c r="M8" i="2" a="1"/>
  <c r="L24" i="2" a="1"/>
  <c r="M75" i="2" a="1"/>
  <c r="H87" i="2" a="1"/>
  <c r="F96" i="2" a="1"/>
  <c r="I53" i="2" a="1"/>
  <c r="F27" i="2" a="1"/>
  <c r="F87" i="2" a="1"/>
  <c r="F33" i="2" a="1"/>
  <c r="N7" i="2" a="1"/>
  <c r="G98" i="2" a="1"/>
  <c r="E20" i="2" a="1"/>
  <c r="K73" i="2" a="1"/>
  <c r="F121" i="2" a="1"/>
  <c r="G102" i="2" a="1"/>
  <c r="N36" i="2" a="1"/>
  <c r="J7" i="2" a="1"/>
  <c r="K32" i="2" a="1"/>
  <c r="L66" i="2" a="1"/>
  <c r="I110" i="2" a="1"/>
  <c r="L11" i="2" a="1"/>
  <c r="M26" i="2" a="1"/>
  <c r="J110" i="2" a="1"/>
  <c r="N62" i="2" a="1"/>
  <c r="H94" i="2" a="1"/>
  <c r="I45" i="2" a="1"/>
  <c r="K36" i="2" a="1"/>
  <c r="L21" i="2" a="1"/>
  <c r="F67" i="2" a="1"/>
  <c r="J97" i="2" a="1"/>
  <c r="E120" i="2" a="1"/>
  <c r="M71" i="2" a="1"/>
  <c r="N34" i="2" a="1"/>
  <c r="M47" i="2" a="1"/>
  <c r="M77" i="2" a="1"/>
  <c r="N112" i="2" a="1"/>
  <c r="I120" i="2" a="1"/>
  <c r="I116" i="2" a="1"/>
  <c r="K107" i="2" a="1"/>
  <c r="M76" i="2" a="1"/>
  <c r="F3" i="2" a="1"/>
  <c r="K81" i="2" a="1"/>
  <c r="H45" i="2" a="1"/>
  <c r="K20" i="2" a="1"/>
  <c r="A20" i="2"/>
  <c r="H5" i="2" a="1"/>
  <c r="K112" i="2" a="1"/>
  <c r="N113" i="2" a="1"/>
  <c r="F59" i="2" a="1"/>
  <c r="H111" i="2" a="1"/>
  <c r="K13" i="2" a="1"/>
  <c r="A19" i="2"/>
  <c r="L52" i="2" a="1"/>
  <c r="I82" i="2" a="1"/>
  <c r="I48" i="2" a="1"/>
  <c r="F86" i="2" a="1"/>
  <c r="L59" i="2" a="1"/>
  <c r="L41" i="2" a="1"/>
  <c r="G31" i="2" a="1"/>
  <c r="A15" i="2"/>
  <c r="F83" i="2" a="1"/>
  <c r="K27" i="2" a="1"/>
  <c r="N68" i="2" a="1"/>
  <c r="H20" i="2" a="1"/>
  <c r="N89" i="2" a="1"/>
  <c r="H84" i="2" a="1"/>
  <c r="L17" i="2" a="1"/>
  <c r="I89" i="2" a="1"/>
  <c r="F105" i="2" a="1"/>
  <c r="F52" i="2" a="1"/>
  <c r="I80" i="2" a="1"/>
  <c r="I87" i="2" a="1"/>
  <c r="L73" i="2" a="1"/>
  <c r="M18" i="2" a="1"/>
  <c r="A13" i="2"/>
  <c r="M43" i="2" a="1"/>
  <c r="G65" i="2" a="1"/>
  <c r="N45" i="2" a="1"/>
  <c r="I42" i="2" a="1"/>
  <c r="K67" i="2" a="1"/>
  <c r="F75" i="2" a="1"/>
  <c r="E3" i="2" a="1"/>
  <c r="J57" i="2" a="1"/>
  <c r="H108" i="2" a="1"/>
  <c r="E122" i="2" a="1"/>
  <c r="F106" i="2" a="1"/>
  <c r="N90" i="2" a="1"/>
  <c r="K101" i="2" a="1"/>
  <c r="E73" i="2" a="1"/>
  <c r="G54" i="2" a="1"/>
  <c r="I92" i="2" a="1"/>
  <c r="G52" i="2" a="1"/>
  <c r="E30" i="2" a="1"/>
  <c r="F90" i="2" a="1"/>
  <c r="E37" i="2" a="1"/>
  <c r="M110" i="2" a="1"/>
  <c r="K5" i="2" a="1"/>
  <c r="M74" i="2" a="1"/>
  <c r="L48" i="2" a="1"/>
  <c r="G105" i="2" a="1"/>
  <c r="N41" i="2" a="1"/>
  <c r="J119" i="2" a="1"/>
  <c r="L107" i="2" a="1"/>
  <c r="M57" i="2" a="1"/>
  <c r="L92" i="2" a="1"/>
  <c r="J24" i="2" a="1"/>
  <c r="L27" i="2" a="1"/>
  <c r="E25" i="2" a="1"/>
  <c r="H44" i="2" a="1"/>
  <c r="N50" i="2" a="1"/>
  <c r="H54" i="2" a="1"/>
  <c r="I12" i="2" a="1"/>
  <c r="I23" i="2" a="1"/>
  <c r="F51" i="2" a="1"/>
  <c r="K77" i="2" a="1"/>
  <c r="N80" i="2" a="1"/>
  <c r="E49" i="2" a="1"/>
  <c r="N117" i="2" a="1"/>
  <c r="G111" i="2" a="1"/>
  <c r="F31" i="2" a="1"/>
  <c r="H23" i="2" a="1"/>
  <c r="I33" i="2" a="1"/>
  <c r="G119" i="2" a="1"/>
  <c r="N103" i="2" a="1"/>
  <c r="K118" i="2" a="1"/>
  <c r="N44" i="2" a="1"/>
  <c r="M60" i="2" a="1"/>
  <c r="M52" i="2" a="1"/>
  <c r="M59" i="2" a="1"/>
  <c r="G99" i="2" a="1"/>
  <c r="E17" i="2" a="1"/>
  <c r="N114" i="2" a="1"/>
  <c r="I83" i="2" a="1"/>
  <c r="H73" i="2" a="1"/>
  <c r="L69" i="2" a="1"/>
  <c r="N115" i="2" a="1"/>
  <c r="I63" i="2" a="1"/>
  <c r="G118" i="2" a="1"/>
  <c r="G20" i="2" a="1"/>
  <c r="H59" i="2" a="1"/>
  <c r="I38" i="2" a="1"/>
  <c r="E53" i="2" a="1"/>
  <c r="I98" i="2" a="1"/>
  <c r="L115" i="2" a="1"/>
  <c r="H93" i="2" a="1"/>
  <c r="H89" i="2" a="1"/>
  <c r="F122" i="2" a="1"/>
  <c r="N72" i="2" a="1"/>
  <c r="M65" i="2" a="1"/>
  <c r="M68" i="2" a="1"/>
  <c r="N47" i="2" a="1"/>
  <c r="F6" i="2" a="1"/>
  <c r="J103" i="2" a="1"/>
  <c r="M16" i="2" a="1"/>
  <c r="H30" i="2" a="1"/>
  <c r="J6" i="2" a="1"/>
  <c r="F70" i="2" a="1"/>
  <c r="I30" i="2" a="1"/>
  <c r="M91" i="2" a="1"/>
  <c r="K80" i="2" a="1"/>
  <c r="F118" i="2" a="1"/>
  <c r="K7" i="2" a="1"/>
  <c r="I108" i="2" a="1"/>
  <c r="I39" i="2" a="1"/>
  <c r="J40" i="2" a="1"/>
  <c r="J14" i="2" a="1"/>
  <c r="F97" i="2" a="1"/>
  <c r="M109" i="2" a="1"/>
  <c r="K14" i="2" a="1"/>
  <c r="L98" i="2" a="1"/>
  <c r="G3" i="2" a="1"/>
  <c r="E115" i="2" a="1"/>
  <c r="N16" i="2" a="1"/>
  <c r="N6" i="2" a="1"/>
  <c r="F73" i="2" a="1"/>
  <c r="H98" i="2" a="1"/>
  <c r="F68" i="2" a="1"/>
  <c r="J111" i="2" a="1"/>
  <c r="J32" i="2" a="1"/>
  <c r="J109" i="2" a="1"/>
  <c r="I68" i="2" a="1"/>
  <c r="F81" i="2" a="1"/>
  <c r="A59" i="2"/>
  <c r="I3" i="2" a="1"/>
  <c r="K68" i="2" a="1"/>
  <c r="H19" i="2" a="1"/>
  <c r="E28" i="2" a="1"/>
  <c r="E117" i="2" a="1"/>
  <c r="I106" i="2" a="1"/>
  <c r="N17" i="2" a="1"/>
  <c r="J70" i="2" a="1"/>
  <c r="J63" i="2" a="1"/>
  <c r="M80" i="2" a="1"/>
  <c r="L103" i="2" a="1"/>
  <c r="G122" i="2" a="1"/>
  <c r="M51" i="2" a="1"/>
  <c r="K83" i="2" a="1"/>
  <c r="K31" i="2" a="1"/>
  <c r="N58" i="2" a="1"/>
  <c r="F8" i="2" a="1"/>
  <c r="E55" i="2" a="1"/>
  <c r="M35" i="2" a="1"/>
  <c r="E77" i="2" a="1"/>
  <c r="N3" i="2" a="1"/>
  <c r="F107" i="2" a="1"/>
  <c r="L76" i="2" a="1"/>
  <c r="H99" i="2" a="1"/>
  <c r="N29" i="2" a="1"/>
  <c r="L118" i="2" a="1"/>
  <c r="M61" i="2" a="1"/>
  <c r="J50" i="2" a="1"/>
  <c r="A60" i="2"/>
  <c r="J30" i="2" a="1"/>
  <c r="G74" i="2" a="1"/>
  <c r="E67" i="2" a="1"/>
  <c r="L31" i="2" a="1"/>
  <c r="K60" i="2" a="1"/>
  <c r="H110" i="2" a="1"/>
  <c r="I5" i="2" a="1"/>
  <c r="E88" i="2" a="1"/>
  <c r="E83" i="2" a="1"/>
  <c r="N111" i="2" a="1"/>
  <c r="H18" i="2" a="1"/>
  <c r="M66" i="2" a="1"/>
  <c r="F112" i="2" a="1"/>
  <c r="G34" i="2" a="1"/>
  <c r="K29" i="2" a="1"/>
  <c r="N91" i="2" a="1"/>
  <c r="M81" i="2" a="1"/>
  <c r="H115" i="2" a="1"/>
  <c r="K9" i="2" a="1"/>
  <c r="H69" i="2" a="1"/>
  <c r="N96" i="2" a="1"/>
  <c r="L104" i="2" a="1"/>
  <c r="N5" i="2" a="1"/>
  <c r="E109" i="2" a="1"/>
  <c r="H17" i="2" a="1"/>
  <c r="I90" i="2" a="1"/>
  <c r="N14" i="2" a="1"/>
  <c r="G7" i="2" a="1"/>
  <c r="F25" i="2" a="1"/>
  <c r="I64" i="2" a="1"/>
  <c r="L19" i="2" a="1"/>
  <c r="L33" i="2" a="1"/>
  <c r="N25" i="2" a="1"/>
  <c r="K16" i="2" a="1"/>
  <c r="J116" i="2" a="1"/>
  <c r="N32" i="2" a="1"/>
  <c r="M41" i="2" a="1"/>
  <c r="G81" i="2" a="1"/>
  <c r="K19" i="2" a="1"/>
  <c r="H83" i="2" a="1"/>
  <c r="K113" i="2" a="1"/>
  <c r="A14" i="2"/>
  <c r="G106" i="2" a="1"/>
  <c r="N63" i="2" a="1"/>
  <c r="K114" i="2" a="1"/>
  <c r="N82" i="2" a="1"/>
  <c r="H65" i="2" a="1"/>
  <c r="K8" i="2" a="1"/>
  <c r="M87" i="2" a="1"/>
  <c r="M6" i="2" a="1"/>
  <c r="K97" i="2" a="1"/>
  <c r="F92" i="2" a="1"/>
  <c r="M84" i="2" a="1"/>
  <c r="E41" i="2" a="1"/>
  <c r="G36" i="2" a="1"/>
  <c r="F109" i="2" a="1"/>
  <c r="G96" i="2" a="1"/>
  <c r="L65" i="2" a="1"/>
  <c r="G94" i="2" a="1"/>
  <c r="K53" i="2" a="1"/>
  <c r="E66" i="2" a="1"/>
  <c r="G73" i="2" a="1"/>
  <c r="I52" i="2" a="1"/>
  <c r="N86" i="2" a="1"/>
  <c r="H104" i="2" a="1"/>
  <c r="M92" i="2" a="1"/>
  <c r="G24" i="2" a="1"/>
  <c r="J39" i="2" a="1"/>
  <c r="E119" i="2" a="1"/>
  <c r="K49" i="2" a="1"/>
  <c r="K24" i="2" a="1"/>
  <c r="K18" i="2" a="1"/>
  <c r="H88" i="2" a="1"/>
  <c r="K103" i="2" a="1"/>
  <c r="M118" i="2" a="1"/>
  <c r="M113" i="2" a="1"/>
  <c r="I22" i="2" a="1"/>
  <c r="K74" i="2" a="1"/>
  <c r="E116" i="2" a="1"/>
  <c r="J5" i="2" a="1"/>
  <c r="H27" i="2" a="1"/>
  <c r="M101" i="2" a="1"/>
  <c r="M56" i="2" a="1"/>
  <c r="G63" i="2" a="1"/>
  <c r="K22" i="2" a="1"/>
  <c r="I44" i="2" a="1"/>
  <c r="H92" i="2" a="1"/>
  <c r="I60" i="2" a="1"/>
  <c r="H91" i="2" a="1"/>
  <c r="J91" i="2" a="1"/>
  <c r="K39" i="2" a="1"/>
  <c r="L70" i="2" a="1"/>
  <c r="M102" i="2" a="1"/>
  <c r="I77" i="2" a="1"/>
  <c r="F100" i="2" a="1"/>
  <c r="I34" i="2" a="1"/>
  <c r="M32" i="2" a="1"/>
  <c r="F40" i="2" a="1"/>
  <c r="J99" i="2" a="1"/>
  <c r="N53" i="2" a="1"/>
  <c r="K85" i="2" a="1"/>
  <c r="K108" i="2" a="1"/>
  <c r="K46" i="2" a="1"/>
  <c r="M31" i="2" a="1"/>
  <c r="G72" i="2" a="1"/>
  <c r="N8" i="2" a="1"/>
  <c r="N121" i="2" a="1"/>
  <c r="K106" i="2" a="1"/>
  <c r="G108" i="2" a="1"/>
  <c r="N65" i="2" a="1"/>
  <c r="E121" i="2" a="1"/>
  <c r="L72" i="2" a="1"/>
  <c r="I99" i="2" a="1"/>
  <c r="E113" i="2" a="1"/>
  <c r="I70" i="2" a="1"/>
  <c r="M70" i="2" a="1"/>
  <c r="N70" i="2" a="1"/>
  <c r="K26" i="2" a="1"/>
  <c r="J59" i="2" a="1"/>
  <c r="G21" i="2" a="1"/>
  <c r="L64" i="2" a="1"/>
  <c r="I104" i="2" a="1"/>
  <c r="G44" i="2" a="1"/>
  <c r="M94" i="2" a="1"/>
  <c r="F47" i="2" a="1"/>
  <c r="J22" i="2" a="1"/>
  <c r="G12" i="2" a="1"/>
  <c r="K76" i="2" a="1"/>
  <c r="G116" i="2" a="1"/>
  <c r="L111" i="2" a="1"/>
  <c r="I88" i="2" a="1"/>
  <c r="L55" i="2" a="1"/>
  <c r="H57" i="2" a="1"/>
  <c r="F20" i="2" a="1"/>
  <c r="L67" i="2" a="1"/>
  <c r="J9" i="2" a="1"/>
  <c r="H74" i="2" a="1"/>
  <c r="E107" i="2" a="1"/>
  <c r="N120" i="2" a="1"/>
  <c r="F114" i="2" a="1"/>
  <c r="H103" i="2" a="1"/>
  <c r="L71" i="2" a="1"/>
  <c r="H90" i="2" a="1"/>
  <c r="F13" i="2" a="1"/>
  <c r="L86" i="2" a="1"/>
  <c r="E81" i="2" a="1"/>
  <c r="M24" i="2" a="1"/>
  <c r="N74" i="2" a="1"/>
  <c r="M112" i="2" a="1"/>
  <c r="H21" i="2" a="1"/>
  <c r="H43" i="2" a="1"/>
  <c r="C53" i="2"/>
  <c r="N15" i="2" a="1"/>
  <c r="M30" i="2" a="1"/>
  <c r="G43" i="2" a="1"/>
  <c r="F57" i="2" a="1"/>
  <c r="L8" i="2" a="1"/>
  <c r="M7" i="2" a="1"/>
  <c r="H36" i="2" a="1"/>
  <c r="H62" i="2" a="1"/>
  <c r="H3" i="2" a="1"/>
  <c r="M37" i="2" a="1"/>
  <c r="M27" i="2" a="1"/>
  <c r="M27" i="2" l="1"/>
  <c r="M37" i="2"/>
  <c r="H3" i="2"/>
  <c r="H62" i="2"/>
  <c r="H36" i="2"/>
  <c r="M7" i="2"/>
  <c r="L8" i="2"/>
  <c r="F57" i="2"/>
  <c r="G43" i="2"/>
  <c r="M30" i="2"/>
  <c r="N15" i="2"/>
  <c r="H43" i="2"/>
  <c r="H21" i="2"/>
  <c r="M112" i="2"/>
  <c r="N74" i="2"/>
  <c r="M24" i="2"/>
  <c r="E81" i="2"/>
  <c r="L86" i="2"/>
  <c r="F13" i="2"/>
  <c r="H90" i="2"/>
  <c r="L71" i="2"/>
  <c r="H103" i="2"/>
  <c r="F114" i="2"/>
  <c r="N120" i="2"/>
  <c r="E107" i="2"/>
  <c r="H74" i="2"/>
  <c r="J9" i="2"/>
  <c r="L67" i="2"/>
  <c r="F20" i="2"/>
  <c r="H57" i="2"/>
  <c r="L55" i="2"/>
  <c r="I88" i="2"/>
  <c r="L111" i="2"/>
  <c r="G116" i="2"/>
  <c r="K76" i="2"/>
  <c r="G12" i="2"/>
  <c r="J22" i="2"/>
  <c r="F47" i="2"/>
  <c r="M94" i="2"/>
  <c r="G44" i="2"/>
  <c r="I104" i="2"/>
  <c r="L64" i="2"/>
  <c r="G21" i="2"/>
  <c r="J59" i="2"/>
  <c r="K26" i="2"/>
  <c r="N70" i="2"/>
  <c r="M70" i="2"/>
  <c r="I70" i="2"/>
  <c r="E113" i="2"/>
  <c r="I99" i="2"/>
  <c r="L72" i="2"/>
  <c r="E121" i="2"/>
  <c r="N65" i="2"/>
  <c r="G108" i="2"/>
  <c r="K106" i="2"/>
  <c r="N121" i="2"/>
  <c r="N8" i="2"/>
  <c r="G72" i="2"/>
  <c r="M31" i="2"/>
  <c r="K46" i="2"/>
  <c r="K108" i="2"/>
  <c r="K85" i="2"/>
  <c r="N53" i="2"/>
  <c r="J99" i="2"/>
  <c r="F40" i="2"/>
  <c r="M32" i="2"/>
  <c r="I34" i="2"/>
  <c r="F100" i="2"/>
  <c r="I77" i="2"/>
  <c r="M102" i="2"/>
  <c r="L70" i="2"/>
  <c r="K39" i="2"/>
  <c r="J91" i="2"/>
  <c r="H91" i="2"/>
  <c r="I60" i="2"/>
  <c r="H92" i="2"/>
  <c r="I44" i="2"/>
  <c r="K22" i="2"/>
  <c r="G63" i="2"/>
  <c r="M56" i="2"/>
  <c r="M101" i="2"/>
  <c r="H27" i="2"/>
  <c r="J5" i="2"/>
  <c r="E116" i="2"/>
  <c r="K74" i="2"/>
  <c r="I22" i="2"/>
  <c r="M113" i="2"/>
  <c r="M118" i="2"/>
  <c r="K103" i="2"/>
  <c r="H88" i="2"/>
  <c r="K18" i="2"/>
  <c r="K24" i="2"/>
  <c r="K49" i="2"/>
  <c r="E119" i="2"/>
  <c r="J39" i="2"/>
  <c r="G24" i="2"/>
  <c r="M92" i="2"/>
  <c r="H104" i="2"/>
  <c r="N86" i="2"/>
  <c r="I52" i="2"/>
  <c r="G73" i="2"/>
  <c r="E66" i="2"/>
  <c r="K53" i="2"/>
  <c r="G94" i="2"/>
  <c r="L65" i="2"/>
  <c r="G96" i="2"/>
  <c r="F109" i="2"/>
  <c r="G36" i="2"/>
  <c r="E41" i="2"/>
  <c r="M84" i="2"/>
  <c r="F92" i="2"/>
  <c r="K97" i="2"/>
  <c r="M6" i="2"/>
  <c r="M87" i="2"/>
  <c r="K8" i="2"/>
  <c r="H65" i="2"/>
  <c r="N82" i="2"/>
  <c r="K114" i="2"/>
  <c r="N63" i="2"/>
  <c r="G106" i="2"/>
  <c r="K113" i="2"/>
  <c r="H83" i="2"/>
  <c r="K19" i="2"/>
  <c r="G81" i="2"/>
  <c r="M41" i="2"/>
  <c r="N32" i="2"/>
  <c r="J116" i="2"/>
  <c r="K16" i="2"/>
  <c r="N25" i="2"/>
  <c r="L33" i="2"/>
  <c r="L19" i="2"/>
  <c r="I64" i="2"/>
  <c r="F25" i="2"/>
  <c r="G7" i="2"/>
  <c r="N14" i="2"/>
  <c r="I90" i="2"/>
  <c r="H17" i="2"/>
  <c r="E109" i="2"/>
  <c r="N5" i="2"/>
  <c r="L104" i="2"/>
  <c r="N96" i="2"/>
  <c r="H69" i="2"/>
  <c r="K9" i="2"/>
  <c r="H115" i="2"/>
  <c r="M81" i="2"/>
  <c r="N91" i="2"/>
  <c r="K29" i="2"/>
  <c r="G34" i="2"/>
  <c r="F112" i="2"/>
  <c r="M66" i="2"/>
  <c r="H18" i="2"/>
  <c r="N111" i="2"/>
  <c r="E83" i="2"/>
  <c r="E88" i="2"/>
  <c r="I5" i="2"/>
  <c r="H110" i="2"/>
  <c r="K60" i="2"/>
  <c r="L31" i="2"/>
  <c r="E67" i="2"/>
  <c r="G74" i="2"/>
  <c r="J30" i="2"/>
  <c r="J50" i="2"/>
  <c r="M61" i="2"/>
  <c r="L118" i="2"/>
  <c r="N29" i="2"/>
  <c r="H99" i="2"/>
  <c r="L76" i="2"/>
  <c r="F107" i="2"/>
  <c r="N3" i="2"/>
  <c r="E77" i="2"/>
  <c r="M35" i="2"/>
  <c r="E55" i="2"/>
  <c r="F8" i="2"/>
  <c r="N58" i="2"/>
  <c r="K31" i="2"/>
  <c r="K83" i="2"/>
  <c r="M51" i="2"/>
  <c r="G122" i="2"/>
  <c r="L103" i="2"/>
  <c r="M80" i="2"/>
  <c r="J63" i="2"/>
  <c r="J70" i="2"/>
  <c r="N17" i="2"/>
  <c r="I106" i="2"/>
  <c r="E117" i="2"/>
  <c r="E28" i="2"/>
  <c r="H19" i="2"/>
  <c r="K68" i="2"/>
  <c r="I3" i="2"/>
  <c r="F81" i="2"/>
  <c r="I68" i="2"/>
  <c r="J109" i="2"/>
  <c r="J32" i="2"/>
  <c r="J111" i="2"/>
  <c r="F68" i="2"/>
  <c r="H98" i="2"/>
  <c r="F73" i="2"/>
  <c r="N6" i="2"/>
  <c r="N16" i="2"/>
  <c r="E115" i="2"/>
  <c r="G3" i="2"/>
  <c r="L98" i="2"/>
  <c r="K14" i="2"/>
  <c r="M109" i="2"/>
  <c r="F97" i="2"/>
  <c r="J14" i="2"/>
  <c r="J40" i="2"/>
  <c r="I39" i="2"/>
  <c r="I108" i="2"/>
  <c r="K7" i="2"/>
  <c r="F118" i="2"/>
  <c r="K80" i="2"/>
  <c r="M91" i="2"/>
  <c r="I30" i="2"/>
  <c r="F70" i="2"/>
  <c r="J6" i="2"/>
  <c r="H30" i="2"/>
  <c r="M16" i="2"/>
  <c r="J103" i="2"/>
  <c r="F6" i="2"/>
  <c r="N47" i="2"/>
  <c r="M68" i="2"/>
  <c r="M65" i="2"/>
  <c r="N72" i="2"/>
  <c r="F122" i="2"/>
  <c r="H89" i="2"/>
  <c r="H93" i="2"/>
  <c r="L115" i="2"/>
  <c r="I98" i="2"/>
  <c r="E53" i="2"/>
  <c r="I38" i="2"/>
  <c r="H59" i="2"/>
  <c r="G20" i="2"/>
  <c r="G118" i="2"/>
  <c r="I63" i="2"/>
  <c r="N115" i="2"/>
  <c r="L69" i="2"/>
  <c r="H73" i="2"/>
  <c r="I83" i="2"/>
  <c r="N114" i="2"/>
  <c r="E17" i="2"/>
  <c r="G99" i="2"/>
  <c r="M59" i="2"/>
  <c r="M52" i="2"/>
  <c r="M60" i="2"/>
  <c r="N44" i="2"/>
  <c r="K118" i="2"/>
  <c r="N103" i="2"/>
  <c r="G119" i="2"/>
  <c r="I33" i="2"/>
  <c r="H23" i="2"/>
  <c r="F31" i="2"/>
  <c r="G111" i="2"/>
  <c r="N117" i="2"/>
  <c r="E49" i="2"/>
  <c r="N80" i="2"/>
  <c r="K77" i="2"/>
  <c r="F51" i="2"/>
  <c r="I23" i="2"/>
  <c r="I12" i="2"/>
  <c r="H54" i="2"/>
  <c r="N50" i="2"/>
  <c r="H44" i="2"/>
  <c r="E25" i="2"/>
  <c r="L27" i="2"/>
  <c r="J24" i="2"/>
  <c r="L92" i="2"/>
  <c r="M57" i="2"/>
  <c r="L107" i="2"/>
  <c r="J119" i="2"/>
  <c r="N41" i="2"/>
  <c r="G105" i="2"/>
  <c r="L48" i="2"/>
  <c r="M74" i="2"/>
  <c r="K5" i="2"/>
  <c r="M110" i="2"/>
  <c r="E37" i="2"/>
  <c r="F90" i="2"/>
  <c r="E30" i="2"/>
  <c r="G52" i="2"/>
  <c r="I92" i="2"/>
  <c r="G54" i="2"/>
  <c r="E73" i="2"/>
  <c r="K101" i="2"/>
  <c r="N90" i="2"/>
  <c r="F106" i="2"/>
  <c r="E122" i="2"/>
  <c r="H108" i="2"/>
  <c r="J57" i="2"/>
  <c r="E3" i="2"/>
  <c r="F75" i="2"/>
  <c r="K67" i="2"/>
  <c r="I42" i="2"/>
  <c r="N45" i="2"/>
  <c r="G65" i="2"/>
  <c r="M43" i="2"/>
  <c r="M18" i="2"/>
  <c r="L73" i="2"/>
  <c r="I87" i="2"/>
  <c r="I80" i="2"/>
  <c r="F52" i="2"/>
  <c r="F105" i="2"/>
  <c r="I89" i="2"/>
  <c r="L17" i="2"/>
  <c r="H84" i="2"/>
  <c r="N89" i="2"/>
  <c r="H20" i="2"/>
  <c r="N68" i="2"/>
  <c r="K27" i="2"/>
  <c r="F83" i="2"/>
  <c r="G31" i="2"/>
  <c r="L41" i="2"/>
  <c r="L59" i="2"/>
  <c r="F86" i="2"/>
  <c r="I48" i="2"/>
  <c r="I82" i="2"/>
  <c r="L52" i="2"/>
  <c r="K13" i="2"/>
  <c r="H111" i="2"/>
  <c r="F59" i="2"/>
  <c r="N113" i="2"/>
  <c r="K112" i="2"/>
  <c r="H5" i="2"/>
  <c r="K20" i="2"/>
  <c r="H45" i="2"/>
  <c r="K81" i="2"/>
  <c r="F3" i="2"/>
  <c r="M76" i="2"/>
  <c r="K107" i="2"/>
  <c r="I116" i="2"/>
  <c r="I120" i="2"/>
  <c r="N112" i="2"/>
  <c r="M77" i="2"/>
  <c r="M47" i="2"/>
  <c r="N34" i="2"/>
  <c r="M71" i="2"/>
  <c r="E120" i="2"/>
  <c r="J97" i="2"/>
  <c r="F67" i="2"/>
  <c r="L21" i="2"/>
  <c r="K36" i="2"/>
  <c r="I45" i="2"/>
  <c r="H94" i="2"/>
  <c r="N62" i="2"/>
  <c r="J110" i="2"/>
  <c r="M26" i="2"/>
  <c r="L11" i="2"/>
  <c r="I110" i="2"/>
  <c r="L66" i="2"/>
  <c r="K32" i="2"/>
  <c r="J7" i="2"/>
  <c r="N36" i="2"/>
  <c r="G102" i="2"/>
  <c r="F121" i="2"/>
  <c r="K73" i="2"/>
  <c r="E20" i="2"/>
  <c r="G98" i="2"/>
  <c r="N7" i="2"/>
  <c r="F33" i="2"/>
  <c r="F87" i="2"/>
  <c r="F27" i="2"/>
  <c r="I53" i="2"/>
  <c r="F96" i="2"/>
  <c r="H87" i="2"/>
  <c r="M75" i="2"/>
  <c r="L24" i="2"/>
  <c r="M8" i="2"/>
  <c r="G67" i="2"/>
  <c r="I17" i="2"/>
  <c r="H16" i="2"/>
  <c r="M88" i="2"/>
  <c r="F79" i="2"/>
  <c r="M62" i="2"/>
  <c r="H64" i="2"/>
  <c r="H14" i="2"/>
  <c r="I85" i="2"/>
  <c r="N18" i="2"/>
  <c r="N46" i="2"/>
  <c r="N76" i="2"/>
  <c r="L100" i="2"/>
  <c r="I103" i="2"/>
  <c r="N27" i="2"/>
  <c r="G107" i="2"/>
  <c r="I91" i="2"/>
  <c r="H105" i="2"/>
  <c r="J90" i="2"/>
  <c r="E32" i="2"/>
  <c r="L9" i="2"/>
  <c r="N107" i="2"/>
  <c r="I65" i="2"/>
  <c r="H101" i="2"/>
  <c r="I4" i="2"/>
  <c r="L40" i="2"/>
  <c r="F111" i="2"/>
  <c r="L122" i="2"/>
  <c r="N67" i="2"/>
  <c r="E84" i="2"/>
  <c r="M97" i="2"/>
  <c r="F34" i="2"/>
  <c r="I11" i="2"/>
  <c r="N99" i="2"/>
  <c r="J67" i="2"/>
  <c r="F94" i="2"/>
  <c r="M95" i="2"/>
  <c r="L14" i="2"/>
  <c r="K92" i="2"/>
  <c r="K89" i="2"/>
  <c r="K51" i="2"/>
  <c r="K3" i="2"/>
  <c r="M49" i="2"/>
  <c r="F21" i="2"/>
  <c r="L113" i="2"/>
  <c r="K40" i="2"/>
  <c r="K75" i="2"/>
  <c r="K64" i="2"/>
  <c r="L47" i="2"/>
  <c r="K105" i="2"/>
  <c r="F35" i="2"/>
  <c r="H100" i="2"/>
  <c r="M90" i="2"/>
  <c r="M4" i="2"/>
  <c r="I10" i="2"/>
  <c r="J64" i="2"/>
  <c r="K28" i="2"/>
  <c r="M96" i="2"/>
  <c r="I67" i="2"/>
  <c r="N49" i="2"/>
  <c r="J26" i="2"/>
  <c r="K44" i="2"/>
  <c r="M42" i="2"/>
  <c r="L38" i="2"/>
  <c r="I7" i="2"/>
  <c r="N39" i="2"/>
  <c r="L57" i="2"/>
  <c r="G91" i="2"/>
  <c r="N122" i="2"/>
  <c r="M115" i="2"/>
  <c r="L78" i="2"/>
  <c r="N37" i="2"/>
  <c r="M9" i="2"/>
  <c r="E91" i="2"/>
  <c r="G62" i="2"/>
  <c r="J38" i="2"/>
  <c r="H96" i="2"/>
  <c r="G14" i="2"/>
  <c r="I29" i="2"/>
  <c r="M79" i="2"/>
  <c r="M34" i="2"/>
  <c r="N95" i="2"/>
  <c r="M85" i="2"/>
  <c r="L96" i="2"/>
  <c r="G95" i="2"/>
  <c r="K71" i="2"/>
  <c r="J11" i="2"/>
  <c r="N106" i="2"/>
  <c r="G115" i="2"/>
  <c r="M100" i="2"/>
  <c r="G110" i="2"/>
  <c r="M54" i="2"/>
  <c r="K52" i="2"/>
  <c r="L114" i="2"/>
  <c r="I95" i="2"/>
  <c r="F76" i="2"/>
  <c r="M55" i="2"/>
  <c r="I86" i="2"/>
  <c r="F74" i="2"/>
  <c r="J68" i="2"/>
  <c r="F58" i="2"/>
  <c r="H8" i="2"/>
  <c r="N102" i="2"/>
  <c r="L97" i="2"/>
  <c r="G5" i="2"/>
  <c r="L6" i="2"/>
  <c r="G22" i="2"/>
  <c r="M63" i="2"/>
  <c r="J96" i="2"/>
  <c r="N83" i="2"/>
  <c r="J29" i="2"/>
  <c r="H58" i="2"/>
  <c r="F11" i="2"/>
  <c r="I13" i="2"/>
  <c r="N109" i="2"/>
  <c r="K30" i="2"/>
  <c r="L91" i="2"/>
  <c r="G37" i="2"/>
  <c r="J87" i="2"/>
  <c r="L53" i="2"/>
  <c r="K87" i="2"/>
  <c r="N116" i="2"/>
  <c r="F84" i="2"/>
  <c r="M86" i="2"/>
  <c r="E61" i="2"/>
  <c r="L89" i="2"/>
  <c r="M12" i="2"/>
  <c r="K65" i="2"/>
  <c r="H53" i="2"/>
  <c r="E68" i="2"/>
  <c r="H112" i="2"/>
  <c r="N105" i="2"/>
  <c r="G70" i="2"/>
  <c r="N48" i="2"/>
  <c r="E63" i="2"/>
  <c r="E57" i="2"/>
  <c r="F102" i="2"/>
  <c r="G56" i="2"/>
  <c r="I25" i="2"/>
  <c r="F43" i="2"/>
  <c r="J78" i="2"/>
  <c r="L94" i="2"/>
  <c r="K84" i="2"/>
  <c r="M114" i="2"/>
  <c r="M19" i="2"/>
  <c r="K121" i="2"/>
  <c r="L116" i="2"/>
  <c r="N100" i="2"/>
  <c r="L10" i="2"/>
  <c r="L36" i="2"/>
  <c r="G30" i="2"/>
  <c r="F80" i="2"/>
  <c r="N57" i="2"/>
  <c r="L13" i="2"/>
  <c r="I102" i="2"/>
  <c r="M29" i="2"/>
  <c r="K34" i="2"/>
  <c r="K41" i="2"/>
  <c r="G57" i="2"/>
  <c r="F24" i="2"/>
  <c r="H42" i="2"/>
  <c r="I117" i="2"/>
  <c r="N22" i="2"/>
  <c r="F61" i="2"/>
  <c r="F45" i="2"/>
  <c r="I21" i="2"/>
  <c r="G68" i="2"/>
  <c r="M64" i="2"/>
  <c r="J112" i="2"/>
  <c r="K120" i="2"/>
  <c r="H7" i="2"/>
  <c r="K72" i="2"/>
  <c r="N119" i="2"/>
  <c r="H56" i="2"/>
  <c r="K25" i="2"/>
  <c r="F15" i="2"/>
  <c r="G112" i="2"/>
  <c r="J34" i="2"/>
  <c r="G120" i="2"/>
  <c r="J73" i="2"/>
  <c r="J65" i="2"/>
  <c r="J71" i="2"/>
  <c r="J21" i="2"/>
  <c r="L43" i="2"/>
  <c r="F26" i="2"/>
  <c r="I37" i="2"/>
  <c r="I113" i="2"/>
  <c r="K88" i="2"/>
  <c r="M39" i="2"/>
  <c r="K90" i="2"/>
  <c r="H40" i="2"/>
  <c r="H82" i="2"/>
  <c r="G69" i="2"/>
  <c r="I78" i="2"/>
  <c r="F91" i="2"/>
  <c r="G80" i="2"/>
  <c r="J45" i="2"/>
  <c r="M46" i="2"/>
  <c r="M38" i="2"/>
  <c r="I56" i="2"/>
  <c r="M67" i="2"/>
  <c r="K109" i="2"/>
  <c r="G109" i="2"/>
  <c r="L106" i="2"/>
  <c r="F116" i="2"/>
  <c r="I50" i="2"/>
  <c r="I122" i="2"/>
  <c r="N42" i="2"/>
  <c r="M23" i="2"/>
  <c r="E19" i="2"/>
  <c r="I101" i="2"/>
  <c r="F38" i="2"/>
  <c r="M17" i="2"/>
  <c r="H75" i="2"/>
  <c r="F104" i="2"/>
  <c r="N108" i="2"/>
  <c r="K62" i="2"/>
  <c r="J75" i="2"/>
  <c r="E5" i="2"/>
  <c r="G25" i="2"/>
  <c r="K119" i="2"/>
  <c r="H25" i="2"/>
  <c r="J52" i="2"/>
  <c r="M103" i="2"/>
  <c r="E108" i="2"/>
  <c r="J66" i="2"/>
  <c r="E22" i="2"/>
  <c r="N79" i="2"/>
  <c r="M50" i="2"/>
  <c r="F30" i="2"/>
  <c r="I69" i="2"/>
  <c r="H119" i="2"/>
  <c r="G89" i="2"/>
  <c r="L62" i="2"/>
  <c r="J93" i="2"/>
  <c r="E95" i="2"/>
  <c r="N59" i="2"/>
  <c r="L39" i="2"/>
  <c r="L37" i="2"/>
  <c r="J4" i="2"/>
  <c r="J55" i="2"/>
  <c r="E33" i="2"/>
  <c r="I76" i="2"/>
  <c r="H109" i="2"/>
  <c r="I8" i="2"/>
  <c r="I47" i="2"/>
  <c r="J82" i="2"/>
  <c r="N55" i="2"/>
  <c r="E98" i="2"/>
  <c r="J107" i="2"/>
  <c r="G104" i="2"/>
  <c r="G46" i="2"/>
  <c r="E79" i="2"/>
  <c r="G121" i="2"/>
  <c r="M14" i="2"/>
  <c r="E27" i="2"/>
  <c r="G92" i="2"/>
  <c r="N13" i="2"/>
  <c r="I74" i="2"/>
  <c r="M36" i="2"/>
  <c r="M21" i="2"/>
  <c r="N85" i="2"/>
  <c r="G100" i="2"/>
  <c r="M48" i="2"/>
  <c r="K43" i="2"/>
  <c r="M73" i="2"/>
  <c r="F53" i="2"/>
  <c r="G53" i="2"/>
  <c r="G93" i="2"/>
  <c r="M117" i="2"/>
  <c r="I94" i="2"/>
  <c r="F63" i="2"/>
  <c r="I27" i="2"/>
  <c r="N88" i="2"/>
  <c r="G84" i="2"/>
  <c r="N11" i="2"/>
  <c r="K99" i="2"/>
  <c r="I49" i="2"/>
  <c r="L5" i="2"/>
  <c r="G35" i="2"/>
  <c r="I105" i="2"/>
  <c r="I41" i="2"/>
  <c r="L68" i="2"/>
  <c r="K93" i="2"/>
  <c r="M82" i="2"/>
  <c r="M44" i="2"/>
  <c r="N69" i="2"/>
  <c r="H34" i="2"/>
  <c r="E44" i="2"/>
  <c r="K70" i="2"/>
  <c r="H24" i="2"/>
  <c r="L87" i="2"/>
  <c r="J108" i="2"/>
  <c r="G8" i="2"/>
  <c r="L15" i="2"/>
  <c r="E78" i="2"/>
  <c r="F110" i="2"/>
  <c r="J101" i="2"/>
  <c r="E85" i="2"/>
  <c r="L29" i="2"/>
  <c r="I43" i="2"/>
  <c r="G29" i="2"/>
  <c r="M5" i="2"/>
  <c r="M58" i="2"/>
  <c r="M98" i="2"/>
  <c r="F89" i="2"/>
  <c r="I15" i="2"/>
  <c r="F88" i="2"/>
  <c r="G45" i="2"/>
  <c r="E96" i="2"/>
  <c r="F17" i="2"/>
  <c r="K6" i="2"/>
  <c r="N24" i="2"/>
  <c r="E94" i="2"/>
  <c r="K115" i="2"/>
  <c r="K59" i="2"/>
  <c r="I19" i="2"/>
  <c r="M10" i="2"/>
  <c r="G4" i="2"/>
  <c r="G19" i="2"/>
  <c r="N60" i="2"/>
  <c r="F56" i="2"/>
  <c r="M25" i="2"/>
  <c r="L60" i="2"/>
  <c r="E60" i="2"/>
  <c r="L18" i="2"/>
  <c r="F9" i="2"/>
  <c r="E93" i="2"/>
  <c r="M121" i="2"/>
  <c r="F78" i="2"/>
  <c r="I16" i="2"/>
  <c r="N38" i="2"/>
  <c r="H11" i="2"/>
  <c r="J74" i="2"/>
  <c r="E114" i="2"/>
  <c r="K47" i="2"/>
  <c r="G87" i="2"/>
  <c r="K61" i="2"/>
  <c r="N30" i="2"/>
  <c r="L54" i="2"/>
  <c r="H4" i="2"/>
  <c r="E92" i="2"/>
  <c r="F23" i="2"/>
  <c r="L74" i="2"/>
  <c r="H33" i="2"/>
  <c r="G49" i="2"/>
  <c r="I54" i="2"/>
  <c r="I32" i="2"/>
  <c r="N104" i="2"/>
  <c r="F19" i="2"/>
  <c r="E46" i="2"/>
  <c r="M28" i="2"/>
  <c r="E82" i="2"/>
  <c r="J92" i="2"/>
  <c r="G42" i="2"/>
  <c r="J48" i="2"/>
  <c r="G101" i="2"/>
  <c r="F32" i="2"/>
  <c r="E59" i="2"/>
  <c r="K116" i="2"/>
  <c r="J25" i="2"/>
  <c r="G82" i="2"/>
  <c r="J60" i="2"/>
  <c r="F22" i="2"/>
  <c r="J106" i="2"/>
  <c r="K54" i="2"/>
  <c r="F64" i="2"/>
  <c r="H48" i="2"/>
  <c r="E110" i="2"/>
  <c r="L63" i="2"/>
  <c r="J85" i="2"/>
  <c r="F10" i="2"/>
  <c r="N94" i="2"/>
  <c r="L35" i="2"/>
  <c r="E38" i="2"/>
  <c r="M120" i="2"/>
  <c r="I96" i="2"/>
  <c r="H116" i="2"/>
  <c r="H106" i="2"/>
  <c r="L105" i="2"/>
  <c r="J100" i="2"/>
  <c r="F72" i="2"/>
  <c r="K38" i="2"/>
  <c r="G77" i="2"/>
  <c r="E48" i="2"/>
  <c r="E90" i="2"/>
  <c r="G117" i="2"/>
  <c r="F101" i="2"/>
  <c r="H13" i="2"/>
  <c r="K111" i="2"/>
  <c r="L112" i="2"/>
  <c r="J23" i="2"/>
  <c r="H117" i="2"/>
  <c r="G28" i="2"/>
  <c r="J49" i="2"/>
  <c r="L79" i="2"/>
  <c r="N64" i="2"/>
  <c r="N78" i="2"/>
  <c r="N87" i="2"/>
  <c r="E99" i="2"/>
  <c r="N10" i="2"/>
  <c r="L82" i="2"/>
  <c r="H49" i="2"/>
  <c r="J95" i="2"/>
  <c r="L45" i="2"/>
  <c r="I79" i="2"/>
  <c r="E104" i="2"/>
  <c r="K56" i="2"/>
  <c r="E14" i="2"/>
  <c r="M13" i="2"/>
  <c r="J94" i="2"/>
  <c r="K15" i="2"/>
  <c r="H66" i="2"/>
  <c r="E58" i="2"/>
  <c r="J105" i="2"/>
  <c r="K45" i="2"/>
  <c r="E64" i="2"/>
  <c r="N66" i="2"/>
  <c r="I14" i="2"/>
  <c r="I58" i="2"/>
  <c r="L77" i="2"/>
  <c r="M122" i="2"/>
  <c r="M116" i="2"/>
  <c r="F93" i="2"/>
  <c r="H121" i="2"/>
  <c r="L75" i="2"/>
  <c r="K117" i="2"/>
  <c r="I109" i="2"/>
  <c r="H29" i="2"/>
  <c r="M78" i="2"/>
  <c r="L110" i="2"/>
  <c r="N21" i="2"/>
  <c r="I114" i="2"/>
  <c r="M45" i="2"/>
  <c r="G26" i="2"/>
  <c r="G48" i="2"/>
  <c r="L85" i="2"/>
  <c r="H47" i="2"/>
  <c r="F66" i="2"/>
  <c r="L12" i="2"/>
  <c r="I24" i="2"/>
  <c r="F55" i="2"/>
  <c r="E10" i="2"/>
  <c r="K50" i="2"/>
  <c r="I61" i="2"/>
  <c r="L90" i="2"/>
  <c r="F54" i="2"/>
  <c r="F120" i="2"/>
  <c r="F103" i="2"/>
  <c r="K48" i="2"/>
  <c r="J84" i="2"/>
  <c r="G47" i="2"/>
  <c r="L28" i="2"/>
  <c r="H6" i="2"/>
  <c r="H39" i="2"/>
  <c r="N23" i="2"/>
  <c r="G15" i="2"/>
  <c r="I51" i="2"/>
  <c r="E100" i="2"/>
  <c r="J76" i="2"/>
  <c r="E36" i="2"/>
  <c r="M72" i="2"/>
  <c r="I18" i="2"/>
  <c r="K66" i="2"/>
  <c r="L95" i="2"/>
  <c r="G71" i="2"/>
  <c r="I93" i="2"/>
  <c r="L117" i="2"/>
  <c r="J113" i="2"/>
  <c r="E6" i="2"/>
  <c r="E62" i="2"/>
  <c r="E105" i="2"/>
  <c r="F4" i="2"/>
  <c r="I9" i="2"/>
  <c r="G41" i="2"/>
  <c r="M22" i="2"/>
  <c r="H38" i="2"/>
  <c r="M111" i="2"/>
  <c r="I84" i="2"/>
  <c r="K37" i="2"/>
  <c r="I107" i="2"/>
  <c r="I112" i="2"/>
  <c r="K94" i="2"/>
  <c r="E29" i="2"/>
  <c r="H118" i="2"/>
  <c r="G61" i="2"/>
  <c r="K23" i="2"/>
  <c r="F46" i="2"/>
  <c r="L99" i="2"/>
  <c r="F29" i="2"/>
  <c r="K58" i="2"/>
  <c r="E13" i="2"/>
  <c r="G88" i="2"/>
  <c r="J16" i="2"/>
  <c r="J15" i="2"/>
  <c r="F65" i="2"/>
  <c r="G75" i="2"/>
  <c r="F49" i="2"/>
  <c r="L58" i="2"/>
  <c r="I100" i="2"/>
  <c r="L42" i="2"/>
  <c r="J3" i="2"/>
  <c r="I115" i="2"/>
  <c r="J117" i="2"/>
  <c r="H46" i="2"/>
  <c r="H80" i="2"/>
  <c r="H113" i="2"/>
  <c r="N19" i="2"/>
  <c r="G90" i="2"/>
  <c r="I72" i="2"/>
  <c r="J79" i="2"/>
  <c r="J72" i="2"/>
  <c r="M119" i="2"/>
  <c r="N98" i="2"/>
  <c r="L81" i="2"/>
  <c r="J83" i="2"/>
  <c r="K4" i="2"/>
  <c r="H52" i="2"/>
  <c r="E71" i="2"/>
  <c r="N52" i="2"/>
  <c r="L102" i="2"/>
  <c r="J41" i="2"/>
  <c r="E51" i="2"/>
  <c r="H86" i="2"/>
  <c r="K35" i="2"/>
  <c r="M53" i="2"/>
  <c r="F12" i="2"/>
  <c r="H51" i="2"/>
  <c r="L3" i="2"/>
  <c r="J58" i="2"/>
  <c r="K96" i="2"/>
  <c r="K63" i="2"/>
  <c r="H102" i="2"/>
  <c r="G51" i="2"/>
  <c r="G85" i="2"/>
  <c r="E45" i="2"/>
  <c r="M3" i="2"/>
  <c r="M108" i="2"/>
  <c r="J62" i="2"/>
  <c r="L119" i="2"/>
  <c r="N35" i="2"/>
  <c r="G114" i="2"/>
  <c r="J122" i="2"/>
  <c r="N71" i="2"/>
  <c r="M105" i="2"/>
  <c r="E34" i="2"/>
  <c r="J46" i="2"/>
  <c r="K55" i="2"/>
  <c r="M20" i="2"/>
  <c r="G10" i="2"/>
  <c r="L30" i="2"/>
  <c r="N12" i="2"/>
  <c r="I31" i="2"/>
  <c r="L80" i="2"/>
  <c r="N81" i="2"/>
  <c r="E47" i="2"/>
  <c r="K10" i="2"/>
  <c r="N56" i="2"/>
  <c r="E70" i="2"/>
  <c r="E65" i="2"/>
  <c r="L4" i="2"/>
  <c r="I62" i="2"/>
  <c r="K79" i="2"/>
  <c r="N31" i="2"/>
  <c r="E72" i="2"/>
  <c r="I111" i="2"/>
  <c r="I59" i="2"/>
  <c r="E102" i="2"/>
  <c r="N26" i="2"/>
  <c r="I28" i="2"/>
  <c r="J118" i="2"/>
  <c r="M99" i="2"/>
  <c r="M15" i="2"/>
  <c r="E54" i="2"/>
  <c r="F60" i="2"/>
  <c r="F42" i="2"/>
  <c r="M69" i="2"/>
  <c r="H61" i="2"/>
  <c r="N61" i="2"/>
  <c r="F18" i="2"/>
  <c r="G66" i="2"/>
  <c r="H72" i="2"/>
  <c r="L101" i="2"/>
  <c r="H68" i="2"/>
  <c r="J56" i="2"/>
  <c r="I26" i="2"/>
  <c r="N84" i="2"/>
  <c r="L83" i="2"/>
  <c r="E39" i="2"/>
  <c r="I6" i="2"/>
  <c r="G58" i="2"/>
  <c r="J37" i="2"/>
  <c r="G60" i="2"/>
  <c r="K86" i="2"/>
  <c r="J12" i="2"/>
  <c r="J115" i="2"/>
  <c r="H70" i="2"/>
  <c r="E40" i="2"/>
  <c r="M33" i="2"/>
  <c r="E7" i="2"/>
  <c r="L23" i="2"/>
  <c r="L88" i="2"/>
  <c r="K104" i="2"/>
  <c r="G16" i="2"/>
  <c r="F36" i="2"/>
  <c r="N43" i="2"/>
  <c r="I119" i="2"/>
  <c r="K100" i="2"/>
  <c r="N97" i="2"/>
  <c r="K69" i="2"/>
  <c r="I20" i="2"/>
  <c r="L26" i="2"/>
  <c r="E56" i="2"/>
  <c r="G17" i="2"/>
  <c r="N101" i="2"/>
  <c r="H85" i="2"/>
  <c r="E86" i="2"/>
  <c r="I73" i="2"/>
  <c r="I57" i="2"/>
  <c r="H95" i="2"/>
  <c r="J77" i="2"/>
  <c r="F39" i="2"/>
  <c r="F99" i="2"/>
  <c r="G38" i="2"/>
  <c r="G76" i="2"/>
  <c r="E118" i="2"/>
  <c r="L20" i="2"/>
  <c r="L50" i="2"/>
  <c r="F41" i="2"/>
  <c r="L93" i="2"/>
  <c r="E31" i="2"/>
  <c r="L61" i="2"/>
  <c r="H41" i="2"/>
  <c r="N77" i="2"/>
  <c r="G97" i="2"/>
  <c r="J31" i="2"/>
  <c r="N51" i="2"/>
  <c r="H22" i="2"/>
  <c r="E52" i="2"/>
  <c r="E43" i="2"/>
  <c r="F16" i="2"/>
  <c r="N54" i="2"/>
  <c r="G18" i="2"/>
  <c r="E8" i="2"/>
  <c r="N33" i="2"/>
  <c r="L120" i="2"/>
  <c r="J114" i="2"/>
  <c r="E87" i="2"/>
  <c r="L109" i="2"/>
  <c r="H55" i="2"/>
  <c r="F62" i="2"/>
  <c r="J35" i="2"/>
  <c r="N20" i="2"/>
  <c r="J33" i="2"/>
  <c r="L108" i="2"/>
  <c r="G13" i="2"/>
  <c r="M93" i="2"/>
  <c r="G64" i="2"/>
  <c r="I118" i="2"/>
  <c r="F50" i="2"/>
  <c r="G79" i="2"/>
  <c r="K95" i="2"/>
  <c r="K91" i="2"/>
  <c r="N28" i="2"/>
  <c r="K57" i="2"/>
  <c r="H120" i="2"/>
  <c r="J53" i="2"/>
  <c r="J17" i="2"/>
  <c r="N75" i="2"/>
  <c r="L22" i="2"/>
  <c r="L7" i="2"/>
  <c r="H79" i="2"/>
  <c r="F77" i="2"/>
  <c r="L44" i="2"/>
  <c r="G33" i="2"/>
  <c r="G40" i="2"/>
  <c r="I36" i="2"/>
  <c r="H97" i="2"/>
  <c r="E50" i="2"/>
  <c r="E42" i="2"/>
  <c r="G86" i="2"/>
  <c r="F117" i="2"/>
  <c r="F44" i="2"/>
  <c r="J80" i="2"/>
  <c r="M40" i="2"/>
  <c r="K12" i="2"/>
  <c r="L25" i="2"/>
  <c r="F28" i="2"/>
  <c r="K17" i="2"/>
  <c r="N118" i="2"/>
  <c r="G23" i="2"/>
  <c r="I75" i="2"/>
  <c r="N73" i="2"/>
  <c r="F115" i="2"/>
  <c r="K11" i="2"/>
  <c r="K102" i="2"/>
  <c r="N92" i="2"/>
  <c r="H15" i="2"/>
  <c r="K122" i="2"/>
  <c r="G27" i="2"/>
  <c r="I55" i="2"/>
  <c r="F7" i="2"/>
  <c r="H31" i="2"/>
  <c r="N93" i="2"/>
  <c r="M89" i="2"/>
  <c r="K98" i="2"/>
  <c r="J61" i="2"/>
  <c r="H77" i="2"/>
  <c r="F71" i="2"/>
  <c r="J8" i="2"/>
  <c r="E26" i="2"/>
  <c r="G103" i="2"/>
  <c r="F108" i="2"/>
  <c r="J20" i="2"/>
  <c r="M83" i="2"/>
  <c r="M106" i="2"/>
  <c r="H63" i="2"/>
  <c r="G9" i="2"/>
  <c r="K42" i="2"/>
  <c r="F5" i="2"/>
  <c r="J18" i="2"/>
  <c r="N4" i="2"/>
  <c r="K82" i="2"/>
  <c r="J121" i="2"/>
  <c r="H37" i="2"/>
  <c r="H107" i="2"/>
  <c r="L51" i="2"/>
  <c r="J89" i="2"/>
  <c r="E21" i="2"/>
  <c r="I97" i="2"/>
  <c r="J102" i="2"/>
  <c r="L46" i="2"/>
  <c r="L56" i="2"/>
  <c r="E103" i="2"/>
  <c r="J36" i="2"/>
  <c r="J13" i="2"/>
  <c r="G11" i="2"/>
  <c r="I81" i="2"/>
  <c r="F119" i="2"/>
  <c r="M107" i="2"/>
  <c r="I66" i="2"/>
  <c r="K21" i="2"/>
  <c r="E35" i="2"/>
  <c r="E106" i="2"/>
  <c r="E16" i="2"/>
  <c r="L49" i="2"/>
  <c r="L16" i="2"/>
  <c r="K110" i="2"/>
  <c r="E69" i="2"/>
  <c r="G83" i="2"/>
  <c r="L32" i="2"/>
  <c r="G55" i="2"/>
  <c r="I35" i="2"/>
  <c r="H50" i="2"/>
  <c r="J10" i="2"/>
  <c r="K33" i="2"/>
  <c r="H35" i="2"/>
  <c r="J43" i="2"/>
  <c r="H122" i="2"/>
  <c r="H81" i="2"/>
  <c r="E11" i="2"/>
  <c r="G32" i="2"/>
  <c r="H60" i="2"/>
  <c r="F14" i="2"/>
  <c r="J81" i="2"/>
  <c r="J42" i="2"/>
  <c r="J51" i="2"/>
  <c r="H26" i="2"/>
  <c r="G78" i="2"/>
  <c r="H67" i="2"/>
  <c r="F95" i="2"/>
  <c r="K78" i="2"/>
  <c r="J88" i="2"/>
  <c r="J19" i="2"/>
  <c r="G6" i="2"/>
  <c r="J86" i="2"/>
  <c r="M11" i="2"/>
  <c r="I121" i="2"/>
  <c r="E76" i="2"/>
  <c r="F113" i="2"/>
  <c r="G39" i="2"/>
  <c r="L84" i="2"/>
  <c r="J54" i="2"/>
  <c r="E101" i="2"/>
  <c r="E9" i="2"/>
  <c r="H28" i="2"/>
  <c r="E80" i="2"/>
  <c r="H71" i="2"/>
  <c r="E23" i="2"/>
  <c r="H10" i="2"/>
  <c r="J27" i="2"/>
  <c r="E4" i="2"/>
  <c r="E12" i="2"/>
  <c r="I46" i="2"/>
  <c r="F69" i="2"/>
  <c r="H9" i="2"/>
  <c r="H76" i="2"/>
  <c r="F98" i="2"/>
  <c r="F85" i="2"/>
  <c r="G113" i="2"/>
  <c r="H32" i="2"/>
  <c r="L121" i="2"/>
  <c r="L34" i="2"/>
  <c r="E18" i="2"/>
  <c r="F48" i="2"/>
  <c r="N9" i="2"/>
  <c r="E111" i="2"/>
  <c r="N40" i="2"/>
  <c r="G59" i="2"/>
  <c r="F82" i="2"/>
  <c r="E15" i="2"/>
  <c r="G50" i="2"/>
  <c r="H114" i="2"/>
  <c r="J69" i="2"/>
  <c r="E89" i="2"/>
  <c r="J98" i="2"/>
  <c r="N110" i="2"/>
  <c r="E97" i="2"/>
  <c r="H78" i="2"/>
  <c r="E112" i="2"/>
  <c r="H12" i="2"/>
  <c r="E24" i="2"/>
  <c r="J120" i="2"/>
  <c r="J104" i="2"/>
  <c r="J44" i="2"/>
  <c r="F37" i="2"/>
  <c r="M104" i="2"/>
  <c r="I40" i="2"/>
  <c r="I71" i="2"/>
  <c r="J47" i="2"/>
  <c r="J28" i="2"/>
  <c r="E74" i="2"/>
  <c r="E75" i="2"/>
  <c r="BB289" i="4"/>
  <c r="BB285" i="4"/>
  <c r="BB290" i="4"/>
  <c r="BB286" i="4"/>
  <c r="BB288" i="4"/>
  <c r="BB284" i="4"/>
  <c r="BD1" i="4"/>
  <c r="BB291" i="4"/>
  <c r="BB287" i="4"/>
  <c r="BB283" i="4"/>
  <c r="BG288" i="4" l="1"/>
  <c r="BG284" i="4"/>
  <c r="BG289" i="4"/>
  <c r="BG291" i="4"/>
  <c r="BG287" i="4"/>
  <c r="BG283" i="4"/>
  <c r="BG290" i="4"/>
  <c r="BG286" i="4"/>
  <c r="BG28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<sst xmlns="http://schemas.openxmlformats.org/spreadsheetml/2006/main" count="308" uniqueCount="34">
  <si>
    <t>n=10,000</t>
  </si>
  <si>
    <t>Practical</t>
  </si>
  <si>
    <t>Theoretical</t>
  </si>
  <si>
    <t>TnZ</t>
  </si>
  <si>
    <t>Table Sizes</t>
  </si>
  <si>
    <t>Stretch Values</t>
  </si>
  <si>
    <t>Proposal</t>
  </si>
  <si>
    <t>n=100,000</t>
  </si>
  <si>
    <t>tau</t>
  </si>
  <si>
    <t>n</t>
  </si>
  <si>
    <t>Pick Tau</t>
  </si>
  <si>
    <t>Pick N</t>
  </si>
  <si>
    <t>tau-offset</t>
  </si>
  <si>
    <t>n-offset</t>
  </si>
  <si>
    <t>index</t>
  </si>
  <si>
    <t>TLCorner-offset</t>
  </si>
  <si>
    <t>row-start</t>
  </si>
  <si>
    <t>Data!$BI$5</t>
  </si>
  <si>
    <t>H-offset</t>
  </si>
  <si>
    <t>v-offset</t>
  </si>
  <si>
    <t>Series</t>
  </si>
  <si>
    <t>Visible</t>
  </si>
  <si>
    <t>Thorup&amp;Zwick</t>
  </si>
  <si>
    <t>Our Proposal</t>
  </si>
  <si>
    <t>titles</t>
  </si>
  <si>
    <t>LCCSize</t>
  </si>
  <si>
    <t>Optimal</t>
  </si>
  <si>
    <t>Coefficient</t>
  </si>
  <si>
    <t>Approx</t>
  </si>
  <si>
    <t>Exponent</t>
  </si>
  <si>
    <t>Tbl Size</t>
  </si>
  <si>
    <t>Stretch</t>
  </si>
  <si>
    <t>their data</t>
  </si>
  <si>
    <t>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</si>
</sst>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\a\u\ \=\ #0.0"/>
    <numFmt numFmtId="165" formatCode="&quot;N:&quot;\ #,##0"/>
    <numFmt numFmtId="166" formatCode="&quot;N:&quot;\ ##,##0"/>
  </numFmts>
  <fonts count="2" x14ac:knownFonts="1">
    <font>
      <sz val="11"/>
      <color theme="1"/>
      <name val="Aptos Narrow"/>
      <family val="2"/>
      <scheme val="minor"/>
    </font>
    <font>
      <sz val="12"/>
      <color rgb="FF2021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3" fontId="0" fillId="0" borderId="0" xfId="0" applyNumberFormat="1"/>
    <xf numFmtId="0" fontId="0" fillId="5" borderId="12" xfId="0" applyFill="1" applyBorder="1"/>
    <xf numFmtId="0" fontId="0" fillId="5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/>
    <xf numFmtId="0" fontId="0" fillId="2" borderId="19" xfId="0" applyFill="1" applyBorder="1"/>
    <xf numFmtId="0" fontId="0" fillId="2" borderId="20" xfId="0" applyFill="1" applyBorder="1"/>
    <xf numFmtId="165" fontId="0" fillId="2" borderId="18" xfId="0" applyNumberFormat="1" applyFill="1" applyBorder="1"/>
    <xf numFmtId="165" fontId="0" fillId="7" borderId="18" xfId="0" applyNumberFormat="1" applyFill="1" applyBorder="1"/>
    <xf numFmtId="0" fontId="0" fillId="7" borderId="19" xfId="0" applyFill="1" applyBorder="1"/>
    <xf numFmtId="0" fontId="0" fillId="7" borderId="20" xfId="0" applyFill="1" applyBorder="1"/>
    <xf numFmtId="166" fontId="0" fillId="7" borderId="18" xfId="0" applyNumberFormat="1" applyFill="1" applyBorder="1"/>
    <xf numFmtId="0" fontId="1" fillId="0" borderId="0" xfId="0" applyFont="1"/>
    <xf numFmtId="0" fontId="0" fillId="4" borderId="21" xfId="0" applyFill="1" applyBorder="1"/>
    <xf numFmtId="0" fontId="0" fillId="4" borderId="2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1" xfId="0" applyFill="1" applyBorder="1"/>
    <xf numFmtId="3" fontId="0" fillId="8" borderId="2" xfId="0" applyNumberFormat="1" applyFill="1" applyBorder="1"/>
    <xf numFmtId="3" fontId="0" fillId="8" borderId="0" xfId="0" applyNumberFormat="1" applyFill="1"/>
    <xf numFmtId="3" fontId="0" fillId="8" borderId="10" xfId="0" applyNumberFormat="1" applyFill="1" applyBorder="1"/>
    <xf numFmtId="3" fontId="0" fillId="8" borderId="7" xfId="0" applyNumberFormat="1" applyFill="1" applyBorder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'Viewer-Helper'!$O$25</c:f>
          <c:strCache>
            <c:ptCount val="1"/>
            <c:pt idx="0">
              <c:v>Table Sizes, n=100000, tau=2.9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'Viewer-Helper'!$F$2</c:f>
              <c:strCache>
                <c:ptCount val="1"/>
                <c:pt idx="0">
                  <c:v>Practical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'Viewer-Helper'!$E$3:$E$122</c:f>
              <c:numCache>
                <c:formatCode>General</c:formatCode>
                <c:ptCount val="120"/>
                <c:pt idx="0">
                  <c:v>102.14537</c:v>
                </c:pt>
                <c:pt idx="1">
                  <c:v>96.055015999999995</c:v>
                </c:pt>
                <c:pt idx="2">
                  <c:v>103.62439999999999</c:v>
                </c:pt>
                <c:pt idx="3">
                  <c:v>98.79092</c:v>
                </c:pt>
                <c:pt idx="4">
                  <c:v>104.41334000000001</c:v>
                </c:pt>
                <c:pt idx="5">
                  <c:v>102.26464</c:v>
                </c:pt>
                <c:pt idx="6">
                  <c:v>95.029529999999994</c:v>
                </c:pt>
                <c:pt idx="7">
                  <c:v>96.765854000000004</c:v>
                </c:pt>
                <c:pt idx="8">
                  <c:v>107.740295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205.79037</c:v>
                </c:pt>
                <c:pt idx="31">
                  <c:v>204.52556999999999</c:v>
                </c:pt>
                <c:pt idx="32">
                  <c:v>204.18700999999999</c:v>
                </c:pt>
                <c:pt idx="33">
                  <c:v>206.19977</c:v>
                </c:pt>
                <c:pt idx="34">
                  <c:v>204.38478000000001</c:v>
                </c:pt>
                <c:pt idx="35">
                  <c:v>206.29172</c:v>
                </c:pt>
                <c:pt idx="36">
                  <c:v>205.23500000000001</c:v>
                </c:pt>
                <c:pt idx="37">
                  <c:v>210.20780999999999</c:v>
                </c:pt>
                <c:pt idx="38">
                  <c:v>207.80658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'Viewer-Helper'!$F$3:$F$122</c:f>
              <c:numCache>
                <c:formatCode>General</c:formatCode>
                <c:ptCount val="120"/>
                <c:pt idx="0">
                  <c:v>70.730549999999994</c:v>
                </c:pt>
                <c:pt idx="1">
                  <c:v>66.121505999999997</c:v>
                </c:pt>
                <c:pt idx="2">
                  <c:v>70.560879999999997</c:v>
                </c:pt>
                <c:pt idx="3">
                  <c:v>62.536762000000003</c:v>
                </c:pt>
                <c:pt idx="4">
                  <c:v>77.627769999999998</c:v>
                </c:pt>
                <c:pt idx="5">
                  <c:v>67.856414999999998</c:v>
                </c:pt>
                <c:pt idx="6">
                  <c:v>63.399403</c:v>
                </c:pt>
                <c:pt idx="7">
                  <c:v>65.577780000000004</c:v>
                </c:pt>
                <c:pt idx="8">
                  <c:v>74.914450000000002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C-4ADF-9AEB-6EB0A51E788C}"/>
            </c:ext>
          </c:extLst>
        </c:ser>
        <c:ser>
          <c:idx val="1"/>
          <c:order val="1"/>
          <c:tx>
            <c:strRef>
              <c:f>'Viewer-Helper'!$G$2</c:f>
              <c:strCache>
                <c:ptCount val="1"/>
                <c:pt idx="0">
                  <c:v>Theoretical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'Viewer-Helper'!$E$3:$E$122</c:f>
              <c:numCache>
                <c:formatCode>General</c:formatCode>
                <c:ptCount val="120"/>
                <c:pt idx="0">
                  <c:v>102.14537</c:v>
                </c:pt>
                <c:pt idx="1">
                  <c:v>96.055015999999995</c:v>
                </c:pt>
                <c:pt idx="2">
                  <c:v>103.62439999999999</c:v>
                </c:pt>
                <c:pt idx="3">
                  <c:v>98.79092</c:v>
                </c:pt>
                <c:pt idx="4">
                  <c:v>104.41334000000001</c:v>
                </c:pt>
                <c:pt idx="5">
                  <c:v>102.26464</c:v>
                </c:pt>
                <c:pt idx="6">
                  <c:v>95.029529999999994</c:v>
                </c:pt>
                <c:pt idx="7">
                  <c:v>96.765854000000004</c:v>
                </c:pt>
                <c:pt idx="8">
                  <c:v>107.740295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205.79037</c:v>
                </c:pt>
                <c:pt idx="31">
                  <c:v>204.52556999999999</c:v>
                </c:pt>
                <c:pt idx="32">
                  <c:v>204.18700999999999</c:v>
                </c:pt>
                <c:pt idx="33">
                  <c:v>206.19977</c:v>
                </c:pt>
                <c:pt idx="34">
                  <c:v>204.38478000000001</c:v>
                </c:pt>
                <c:pt idx="35">
                  <c:v>206.29172</c:v>
                </c:pt>
                <c:pt idx="36">
                  <c:v>205.23500000000001</c:v>
                </c:pt>
                <c:pt idx="37">
                  <c:v>210.20780999999999</c:v>
                </c:pt>
                <c:pt idx="38">
                  <c:v>207.80658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'Viewer-Helper'!$G$3:$G$122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21.11476</c:v>
                </c:pt>
                <c:pt idx="31">
                  <c:v>18.295729000000001</c:v>
                </c:pt>
                <c:pt idx="32">
                  <c:v>24.118469999999999</c:v>
                </c:pt>
                <c:pt idx="33">
                  <c:v>20.095918999999999</c:v>
                </c:pt>
                <c:pt idx="34">
                  <c:v>25.314249</c:v>
                </c:pt>
                <c:pt idx="35">
                  <c:v>29.434889999999999</c:v>
                </c:pt>
                <c:pt idx="36">
                  <c:v>21.356527</c:v>
                </c:pt>
                <c:pt idx="37">
                  <c:v>26.439502999999998</c:v>
                </c:pt>
                <c:pt idx="38">
                  <c:v>21.871486999999998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C-4ADF-9AEB-6EB0A51E788C}"/>
            </c:ext>
          </c:extLst>
        </c:ser>
        <c:ser>
          <c:idx val="2"/>
          <c:order val="2"/>
          <c:tx>
            <c:strRef>
              <c:f>'Viewer-Helper'!$H$2</c:f>
              <c:strCache>
                <c:ptCount val="1"/>
                <c:pt idx="0">
                  <c:v>TnZ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'Viewer-Helper'!$E$3:$E$122</c:f>
              <c:numCache>
                <c:formatCode>General</c:formatCode>
                <c:ptCount val="120"/>
                <c:pt idx="0">
                  <c:v>102.14537</c:v>
                </c:pt>
                <c:pt idx="1">
                  <c:v>96.055015999999995</c:v>
                </c:pt>
                <c:pt idx="2">
                  <c:v>103.62439999999999</c:v>
                </c:pt>
                <c:pt idx="3">
                  <c:v>98.79092</c:v>
                </c:pt>
                <c:pt idx="4">
                  <c:v>104.41334000000001</c:v>
                </c:pt>
                <c:pt idx="5">
                  <c:v>102.26464</c:v>
                </c:pt>
                <c:pt idx="6">
                  <c:v>95.029529999999994</c:v>
                </c:pt>
                <c:pt idx="7">
                  <c:v>96.765854000000004</c:v>
                </c:pt>
                <c:pt idx="8">
                  <c:v>107.740295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205.79037</c:v>
                </c:pt>
                <c:pt idx="31">
                  <c:v>204.52556999999999</c:v>
                </c:pt>
                <c:pt idx="32">
                  <c:v>204.18700999999999</c:v>
                </c:pt>
                <c:pt idx="33">
                  <c:v>206.19977</c:v>
                </c:pt>
                <c:pt idx="34">
                  <c:v>204.38478000000001</c:v>
                </c:pt>
                <c:pt idx="35">
                  <c:v>206.29172</c:v>
                </c:pt>
                <c:pt idx="36">
                  <c:v>205.23500000000001</c:v>
                </c:pt>
                <c:pt idx="37">
                  <c:v>210.20780999999999</c:v>
                </c:pt>
                <c:pt idx="38">
                  <c:v>207.80658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'Viewer-Helper'!$H$3:$H$122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C-4ADF-9AEB-6EB0A51E788C}"/>
            </c:ext>
          </c:extLst>
        </c:ser>
        <c:ser>
          <c:idx val="3"/>
          <c:order val="3"/>
          <c:tx>
            <c:strRef>
              <c:f>'Viewer-Helper'!$I$2</c:f>
              <c:strCache>
                <c:ptCount val="1"/>
                <c:pt idx="0">
                  <c:v>Proposal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'Viewer-Helper'!$E$3:$E$122</c:f>
              <c:numCache>
                <c:formatCode>General</c:formatCode>
                <c:ptCount val="120"/>
                <c:pt idx="0">
                  <c:v>102.14537</c:v>
                </c:pt>
                <c:pt idx="1">
                  <c:v>96.055015999999995</c:v>
                </c:pt>
                <c:pt idx="2">
                  <c:v>103.62439999999999</c:v>
                </c:pt>
                <c:pt idx="3">
                  <c:v>98.79092</c:v>
                </c:pt>
                <c:pt idx="4">
                  <c:v>104.41334000000001</c:v>
                </c:pt>
                <c:pt idx="5">
                  <c:v>102.26464</c:v>
                </c:pt>
                <c:pt idx="6">
                  <c:v>95.029529999999994</c:v>
                </c:pt>
                <c:pt idx="7">
                  <c:v>96.765854000000004</c:v>
                </c:pt>
                <c:pt idx="8">
                  <c:v>107.740295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205.79037</c:v>
                </c:pt>
                <c:pt idx="31">
                  <c:v>204.52556999999999</c:v>
                </c:pt>
                <c:pt idx="32">
                  <c:v>204.18700999999999</c:v>
                </c:pt>
                <c:pt idx="33">
                  <c:v>206.19977</c:v>
                </c:pt>
                <c:pt idx="34">
                  <c:v>204.38478000000001</c:v>
                </c:pt>
                <c:pt idx="35">
                  <c:v>206.29172</c:v>
                </c:pt>
                <c:pt idx="36">
                  <c:v>205.23500000000001</c:v>
                </c:pt>
                <c:pt idx="37">
                  <c:v>210.20780999999999</c:v>
                </c:pt>
                <c:pt idx="38">
                  <c:v>207.80658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'Viewer-Helper'!$I$3:$I$122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3C-4ADF-9AEB-6EB0A51E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71504"/>
        <c:axId val="238280624"/>
      </c:scatterChart>
      <c:valAx>
        <c:axId val="23827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Value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80624"/>
        <c:crosses val="autoZero"/>
        <c:crossBetween val="midCat"/>
      </c:valAx>
      <c:valAx>
        <c:axId val="2382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7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'Viewer-Helper'!$O$26</c:f>
          <c:strCache>
            <c:ptCount val="1"/>
            <c:pt idx="0">
              <c:v>Distance Stretch, n=100000, tau=2.9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'Viewer-Helper'!$K$2</c:f>
              <c:strCache>
                <c:ptCount val="1"/>
                <c:pt idx="0">
                  <c:v>Practical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'Viewer-Helper'!$J$3:$J$122</c:f>
              <c:numCache>
                <c:formatCode>General</c:formatCode>
                <c:ptCount val="120"/>
                <c:pt idx="0">
                  <c:v>1.1058108912706299</c:v>
                </c:pt>
                <c:pt idx="1">
                  <c:v>1.09032483786344</c:v>
                </c:pt>
                <c:pt idx="2">
                  <c:v>1.1029221513271299</c:v>
                </c:pt>
                <c:pt idx="3">
                  <c:v>1.1228298536539001</c:v>
                </c:pt>
                <c:pt idx="4">
                  <c:v>1.10742239749431</c:v>
                </c:pt>
                <c:pt idx="5">
                  <c:v>1.0959523617029101</c:v>
                </c:pt>
                <c:pt idx="6">
                  <c:v>1.10978631782531</c:v>
                </c:pt>
                <c:pt idx="7">
                  <c:v>1.1174305378198599</c:v>
                </c:pt>
                <c:pt idx="8">
                  <c:v>1.110071767807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1.0516386513710001</c:v>
                </c:pt>
                <c:pt idx="31">
                  <c:v>1.0456530854105901</c:v>
                </c:pt>
                <c:pt idx="32">
                  <c:v>1.0486274753212901</c:v>
                </c:pt>
                <c:pt idx="33">
                  <c:v>1.04930515402555</c:v>
                </c:pt>
                <c:pt idx="34">
                  <c:v>1.0527794561684101</c:v>
                </c:pt>
                <c:pt idx="35">
                  <c:v>1.0491534772515201</c:v>
                </c:pt>
                <c:pt idx="36">
                  <c:v>1.0527812436223001</c:v>
                </c:pt>
                <c:pt idx="37">
                  <c:v>1.0445144885778399</c:v>
                </c:pt>
                <c:pt idx="38">
                  <c:v>1.0514800292253399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'Viewer-Helper'!$K$3:$K$122</c:f>
              <c:numCache>
                <c:formatCode>General</c:formatCode>
                <c:ptCount val="120"/>
                <c:pt idx="0">
                  <c:v>3.3817958587656301E-2</c:v>
                </c:pt>
                <c:pt idx="1">
                  <c:v>2.24225555526671E-2</c:v>
                </c:pt>
                <c:pt idx="2">
                  <c:v>2.5629417789155499E-2</c:v>
                </c:pt>
                <c:pt idx="3">
                  <c:v>2.82794802494594E-2</c:v>
                </c:pt>
                <c:pt idx="4">
                  <c:v>3.0468638028432499E-2</c:v>
                </c:pt>
                <c:pt idx="5">
                  <c:v>2.22542695196924E-2</c:v>
                </c:pt>
                <c:pt idx="6">
                  <c:v>2.70261810362434E-2</c:v>
                </c:pt>
                <c:pt idx="7">
                  <c:v>3.2835206797677298E-2</c:v>
                </c:pt>
                <c:pt idx="8">
                  <c:v>2.7672812403047999E-2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6-42CD-BDB9-015A8430CDB2}"/>
            </c:ext>
          </c:extLst>
        </c:ser>
        <c:ser>
          <c:idx val="1"/>
          <c:order val="1"/>
          <c:tx>
            <c:strRef>
              <c:f>'Viewer-Helper'!$L$2</c:f>
              <c:strCache>
                <c:ptCount val="1"/>
                <c:pt idx="0">
                  <c:v>Theoretical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'Viewer-Helper'!$J$3:$J$122</c:f>
              <c:numCache>
                <c:formatCode>General</c:formatCode>
                <c:ptCount val="120"/>
                <c:pt idx="0">
                  <c:v>1.1058108912706299</c:v>
                </c:pt>
                <c:pt idx="1">
                  <c:v>1.09032483786344</c:v>
                </c:pt>
                <c:pt idx="2">
                  <c:v>1.1029221513271299</c:v>
                </c:pt>
                <c:pt idx="3">
                  <c:v>1.1228298536539001</c:v>
                </c:pt>
                <c:pt idx="4">
                  <c:v>1.10742239749431</c:v>
                </c:pt>
                <c:pt idx="5">
                  <c:v>1.0959523617029101</c:v>
                </c:pt>
                <c:pt idx="6">
                  <c:v>1.10978631782531</c:v>
                </c:pt>
                <c:pt idx="7">
                  <c:v>1.1174305378198599</c:v>
                </c:pt>
                <c:pt idx="8">
                  <c:v>1.110071767807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1.0516386513710001</c:v>
                </c:pt>
                <c:pt idx="31">
                  <c:v>1.0456530854105901</c:v>
                </c:pt>
                <c:pt idx="32">
                  <c:v>1.0486274753212901</c:v>
                </c:pt>
                <c:pt idx="33">
                  <c:v>1.04930515402555</c:v>
                </c:pt>
                <c:pt idx="34">
                  <c:v>1.0527794561684101</c:v>
                </c:pt>
                <c:pt idx="35">
                  <c:v>1.0491534772515201</c:v>
                </c:pt>
                <c:pt idx="36">
                  <c:v>1.0527812436223001</c:v>
                </c:pt>
                <c:pt idx="37">
                  <c:v>1.0445144885778399</c:v>
                </c:pt>
                <c:pt idx="38">
                  <c:v>1.0514800292253399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'Viewer-Helper'!$L$3:$L$122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1.20339533535014E-2</c:v>
                </c:pt>
                <c:pt idx="31">
                  <c:v>1.0471538956673699E-2</c:v>
                </c:pt>
                <c:pt idx="32">
                  <c:v>1.1503958417841499E-2</c:v>
                </c:pt>
                <c:pt idx="33">
                  <c:v>1.0832964763607501E-2</c:v>
                </c:pt>
                <c:pt idx="34">
                  <c:v>1.2126106823038199E-2</c:v>
                </c:pt>
                <c:pt idx="35">
                  <c:v>1.1670431526166701E-2</c:v>
                </c:pt>
                <c:pt idx="36">
                  <c:v>1.2831130667469499E-2</c:v>
                </c:pt>
                <c:pt idx="37">
                  <c:v>9.2665717190320903E-3</c:v>
                </c:pt>
                <c:pt idx="38">
                  <c:v>1.5089237024024401E-2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6-42CD-BDB9-015A8430CDB2}"/>
            </c:ext>
          </c:extLst>
        </c:ser>
        <c:ser>
          <c:idx val="2"/>
          <c:order val="2"/>
          <c:tx>
            <c:strRef>
              <c:f>'Viewer-Helper'!$M$2</c:f>
              <c:strCache>
                <c:ptCount val="1"/>
                <c:pt idx="0">
                  <c:v>TnZ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'Viewer-Helper'!$J$3:$J$122</c:f>
              <c:numCache>
                <c:formatCode>General</c:formatCode>
                <c:ptCount val="120"/>
                <c:pt idx="0">
                  <c:v>1.1058108912706299</c:v>
                </c:pt>
                <c:pt idx="1">
                  <c:v>1.09032483786344</c:v>
                </c:pt>
                <c:pt idx="2">
                  <c:v>1.1029221513271299</c:v>
                </c:pt>
                <c:pt idx="3">
                  <c:v>1.1228298536539001</c:v>
                </c:pt>
                <c:pt idx="4">
                  <c:v>1.10742239749431</c:v>
                </c:pt>
                <c:pt idx="5">
                  <c:v>1.0959523617029101</c:v>
                </c:pt>
                <c:pt idx="6">
                  <c:v>1.10978631782531</c:v>
                </c:pt>
                <c:pt idx="7">
                  <c:v>1.1174305378198599</c:v>
                </c:pt>
                <c:pt idx="8">
                  <c:v>1.110071767807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1.0516386513710001</c:v>
                </c:pt>
                <c:pt idx="31">
                  <c:v>1.0456530854105901</c:v>
                </c:pt>
                <c:pt idx="32">
                  <c:v>1.0486274753212901</c:v>
                </c:pt>
                <c:pt idx="33">
                  <c:v>1.04930515402555</c:v>
                </c:pt>
                <c:pt idx="34">
                  <c:v>1.0527794561684101</c:v>
                </c:pt>
                <c:pt idx="35">
                  <c:v>1.0491534772515201</c:v>
                </c:pt>
                <c:pt idx="36">
                  <c:v>1.0527812436223001</c:v>
                </c:pt>
                <c:pt idx="37">
                  <c:v>1.0445144885778399</c:v>
                </c:pt>
                <c:pt idx="38">
                  <c:v>1.0514800292253399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'Viewer-Helper'!$M$3:$M$122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56-42CD-BDB9-015A8430CDB2}"/>
            </c:ext>
          </c:extLst>
        </c:ser>
        <c:ser>
          <c:idx val="3"/>
          <c:order val="3"/>
          <c:tx>
            <c:strRef>
              <c:f>'Viewer-Helper'!$N$2</c:f>
              <c:strCache>
                <c:ptCount val="1"/>
                <c:pt idx="0">
                  <c:v>Proposal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'Viewer-Helper'!$J$3:$J$122</c:f>
              <c:numCache>
                <c:formatCode>General</c:formatCode>
                <c:ptCount val="120"/>
                <c:pt idx="0">
                  <c:v>1.1058108912706299</c:v>
                </c:pt>
                <c:pt idx="1">
                  <c:v>1.09032483786344</c:v>
                </c:pt>
                <c:pt idx="2">
                  <c:v>1.1029221513271299</c:v>
                </c:pt>
                <c:pt idx="3">
                  <c:v>1.1228298536539001</c:v>
                </c:pt>
                <c:pt idx="4">
                  <c:v>1.10742239749431</c:v>
                </c:pt>
                <c:pt idx="5">
                  <c:v>1.0959523617029101</c:v>
                </c:pt>
                <c:pt idx="6">
                  <c:v>1.10978631782531</c:v>
                </c:pt>
                <c:pt idx="7">
                  <c:v>1.1174305378198599</c:v>
                </c:pt>
                <c:pt idx="8">
                  <c:v>1.110071767807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1.0516386513710001</c:v>
                </c:pt>
                <c:pt idx="31">
                  <c:v>1.0456530854105901</c:v>
                </c:pt>
                <c:pt idx="32">
                  <c:v>1.0486274753212901</c:v>
                </c:pt>
                <c:pt idx="33">
                  <c:v>1.04930515402555</c:v>
                </c:pt>
                <c:pt idx="34">
                  <c:v>1.0527794561684101</c:v>
                </c:pt>
                <c:pt idx="35">
                  <c:v>1.0491534772515201</c:v>
                </c:pt>
                <c:pt idx="36">
                  <c:v>1.0527812436223001</c:v>
                </c:pt>
                <c:pt idx="37">
                  <c:v>1.0445144885778399</c:v>
                </c:pt>
                <c:pt idx="38">
                  <c:v>1.0514800292253399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xVal>
          <c:yVal>
            <c:numRef>
              <c:f>'Viewer-Helper'!$N$3:$N$122</c:f>
              <c:numCache>
                <c:formatCode>General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56-42CD-BDB9-015A8430C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56144"/>
        <c:axId val="238251344"/>
      </c:scatterChart>
      <c:valAx>
        <c:axId val="23825614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Value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51344"/>
        <c:crosses val="autoZero"/>
        <c:crossBetween val="midCat"/>
      </c:valAx>
      <c:valAx>
        <c:axId val="2382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5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Stretches based on Table Sizes, n=10,000</a:t>
            </a:r>
            <a:endParaRPr lang="he-I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'Viewer-Helper'!$B$2</c:f>
              <c:strCache>
                <c:ptCount val="1"/>
                <c:pt idx="0">
                  <c:v>their data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1126566297835108E-2"/>
                  <c:y val="-5.70071258907363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A9BB-4F23-8344-DFEA32F3DA9D}"/>
                </c:ext>
              </c:extLst>
            </c:dLbl>
            <c:dLbl>
              <c:idx val="1"/>
              <c:layout>
                <c:manualLayout>
                  <c:x val="1.4835421730446677E-2"/>
                  <c:y val="-5.70071258907363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A9BB-4F23-8344-DFEA32F3DA9D}"/>
                </c:ext>
              </c:extLst>
            </c:dLbl>
            <c:dLbl>
              <c:idx val="2"/>
              <c:layout>
                <c:manualLayout>
                  <c:x val="5.5632831489175541E-3"/>
                  <c:y val="-6.6508313539192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A9BB-4F23-8344-DFEA32F3DA9D}"/>
                </c:ext>
              </c:extLst>
            </c:dLbl>
            <c:dLbl>
              <c:idx val="3"/>
              <c:layout>
                <c:manualLayout>
                  <c:x val="1.6689849446752732E-2"/>
                  <c:y val="-4.75059382422802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A9BB-4F23-8344-DFEA32F3DA9D}"/>
                </c:ext>
              </c:extLst>
            </c:dLbl>
            <c:dLbl>
              <c:idx val="4"/>
              <c:layout>
                <c:manualLayout>
                  <c:x val="3.1525271177199478E-2"/>
                  <c:y val="-4.75059382422802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A9BB-4F23-8344-DFEA32F3DA9D}"/>
                </c:ext>
              </c:extLst>
            </c:dLbl>
            <c:dLbl>
              <c:idx val="5"/>
              <c:layout>
                <c:manualLayout>
                  <c:x val="2.410756031197607E-2"/>
                  <c:y val="-5.0673000791765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A9BB-4F23-8344-DFEA32F3DA9D}"/>
                </c:ext>
              </c:extLst>
            </c:dLbl>
            <c:dLbl>
              <c:idx val="6"/>
              <c:layout>
                <c:manualLayout>
                  <c:x val="2.4107560311975935E-2"/>
                  <c:y val="-6.6508313539192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A9BB-4F23-8344-DFEA32F3DA9D}"/>
                </c:ext>
              </c:extLst>
            </c:dLbl>
            <c:dLbl>
              <c:idx val="7"/>
              <c:layout>
                <c:manualLayout>
                  <c:x val="1.1126566297834973E-2"/>
                  <c:y val="-7.91765637371338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A9BB-4F23-8344-DFEA32F3DA9D}"/>
                </c:ext>
              </c:extLst>
            </c:dLbl>
            <c:dLbl>
              <c:idx val="8"/>
              <c:layout>
                <c:manualLayout>
                  <c:x val="3.1525271177199478E-2"/>
                  <c:y val="6.017418844022169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A9BB-4F23-8344-DFEA32F3DA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'Viewer-Helper'!$A$3:$A$20</c:f>
              <c:numCache>
                <c:formatCode>General</c:formatCode>
                <c:ptCount val="18"/>
                <c:pt idx="0">
                  <c:v>55.2</c:v>
                </c:pt>
                <c:pt idx="1">
                  <c:v>48.5</c:v>
                </c:pt>
                <c:pt idx="2">
                  <c:v>42.2</c:v>
                </c:pt>
                <c:pt idx="3">
                  <c:v>43.28</c:v>
                </c:pt>
                <c:pt idx="4">
                  <c:v>43.55</c:v>
                </c:pt>
                <c:pt idx="5">
                  <c:v>45.59</c:v>
                </c:pt>
                <c:pt idx="6">
                  <c:v>50.24</c:v>
                </c:pt>
                <c:pt idx="7">
                  <c:v>56.48</c:v>
                </c:pt>
                <c:pt idx="8">
                  <c:v>46.85</c:v>
                </c:pt>
                <c:pt idx="9">
                  <c:v>53.990793433333337</c:v>
                </c:pt>
                <c:pt idx="10">
                  <c:v>47.131355133333336</c:v>
                </c:pt>
                <c:pt idx="11">
                  <c:v>41.125166966666669</c:v>
                </c:pt>
                <c:pt idx="12">
                  <c:v>39.483966400000007</c:v>
                </c:pt>
                <c:pt idx="13">
                  <c:v>39.982617300000001</c:v>
                </c:pt>
                <c:pt idx="14">
                  <c:v>40.442465033333328</c:v>
                </c:pt>
                <c:pt idx="15">
                  <c:v>44.966250100000003</c:v>
                </c:pt>
                <c:pt idx="16">
                  <c:v>45.126010966666662</c:v>
                </c:pt>
                <c:pt idx="17">
                  <c:v>37.100911900000007</c:v>
                </c:pt>
              </c:numCache>
            </c:numRef>
          </c:xVal>
          <c:yVal>
            <c:numRef>
              <c:f>'Viewer-Helper'!$B$3:$B$20</c:f>
              <c:numCache>
                <c:formatCode>General</c:formatCode>
                <c:ptCount val="18"/>
                <c:pt idx="0">
                  <c:v>1.3</c:v>
                </c:pt>
                <c:pt idx="1">
                  <c:v>1.264</c:v>
                </c:pt>
                <c:pt idx="2">
                  <c:v>1.226</c:v>
                </c:pt>
                <c:pt idx="3">
                  <c:v>1.2110000000000001</c:v>
                </c:pt>
                <c:pt idx="4">
                  <c:v>1.1830000000000001</c:v>
                </c:pt>
                <c:pt idx="5">
                  <c:v>1.1599999999999999</c:v>
                </c:pt>
                <c:pt idx="6">
                  <c:v>1.151</c:v>
                </c:pt>
                <c:pt idx="7">
                  <c:v>1.147</c:v>
                </c:pt>
                <c:pt idx="8">
                  <c:v>1.111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B-4F23-8344-DFEA32F3DA9D}"/>
            </c:ext>
          </c:extLst>
        </c:ser>
        <c:ser>
          <c:idx val="1"/>
          <c:order val="1"/>
          <c:tx>
            <c:strRef>
              <c:f>'Viewer-Helper'!$C$2</c:f>
              <c:strCache>
                <c:ptCount val="1"/>
                <c:pt idx="0">
                  <c:v>our data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6.8613825503316503E-2"/>
                  <c:y val="-5.70071258907363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A9BB-4F23-8344-DFEA32F3DA9D}"/>
                </c:ext>
              </c:extLst>
            </c:dLbl>
            <c:dLbl>
              <c:idx val="10"/>
              <c:layout>
                <c:manualLayout>
                  <c:x val="-6.4904970070704796E-2"/>
                  <c:y val="-6.6508313539192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A9BB-4F23-8344-DFEA32F3DA9D}"/>
                </c:ext>
              </c:extLst>
            </c:dLbl>
            <c:dLbl>
              <c:idx val="11"/>
              <c:layout>
                <c:manualLayout>
                  <c:x val="-0.10013909668051597"/>
                  <c:y val="-0.104513064133016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9BB-4F23-8344-DFEA32F3DA9D}"/>
                </c:ext>
              </c:extLst>
            </c:dLbl>
            <c:dLbl>
              <c:idx val="12"/>
              <c:layout>
                <c:manualLayout>
                  <c:x val="-8.53036749500692E-2"/>
                  <c:y val="-5.700712589073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9BB-4F23-8344-DFEA32F3DA9D}"/>
                </c:ext>
              </c:extLst>
            </c:dLbl>
            <c:dLbl>
              <c:idx val="13"/>
              <c:layout>
                <c:manualLayout>
                  <c:x val="-0.10013909668051597"/>
                  <c:y val="-2.21694378463974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A9BB-4F23-8344-DFEA32F3DA9D}"/>
                </c:ext>
              </c:extLst>
            </c:dLbl>
            <c:dLbl>
              <c:idx val="14"/>
              <c:layout>
                <c:manualLayout>
                  <c:x val="-0.11312009069465694"/>
                  <c:y val="-9.501187648456173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9BB-4F23-8344-DFEA32F3DA9D}"/>
                </c:ext>
              </c:extLst>
            </c:dLbl>
            <c:dLbl>
              <c:idx val="15"/>
              <c:layout>
                <c:manualLayout>
                  <c:x val="-0.10199352439682183"/>
                  <c:y val="5.0673000791765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A9BB-4F23-8344-DFEA32F3DA9D}"/>
                </c:ext>
              </c:extLst>
            </c:dLbl>
            <c:dLbl>
              <c:idx val="16"/>
              <c:layout>
                <c:manualLayout>
                  <c:x val="-7.4177108652234064E-2"/>
                  <c:y val="6.3341250989707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A9BB-4F23-8344-DFEA32F3DA9D}"/>
                </c:ext>
              </c:extLst>
            </c:dLbl>
            <c:dLbl>
              <c:idx val="17"/>
              <c:layout>
                <c:manualLayout>
                  <c:x val="-8.53036749500692E-2"/>
                  <c:y val="-6.6508313539192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9BB-4F23-8344-DFEA32F3DA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'Viewer-Helper'!$A$3:$A$20</c:f>
              <c:numCache>
                <c:formatCode>General</c:formatCode>
                <c:ptCount val="18"/>
                <c:pt idx="0">
                  <c:v>55.2</c:v>
                </c:pt>
                <c:pt idx="1">
                  <c:v>48.5</c:v>
                </c:pt>
                <c:pt idx="2">
                  <c:v>42.2</c:v>
                </c:pt>
                <c:pt idx="3">
                  <c:v>43.28</c:v>
                </c:pt>
                <c:pt idx="4">
                  <c:v>43.55</c:v>
                </c:pt>
                <c:pt idx="5">
                  <c:v>45.59</c:v>
                </c:pt>
                <c:pt idx="6">
                  <c:v>50.24</c:v>
                </c:pt>
                <c:pt idx="7">
                  <c:v>56.48</c:v>
                </c:pt>
                <c:pt idx="8">
                  <c:v>46.85</c:v>
                </c:pt>
                <c:pt idx="9">
                  <c:v>53.990793433333337</c:v>
                </c:pt>
                <c:pt idx="10">
                  <c:v>47.131355133333336</c:v>
                </c:pt>
                <c:pt idx="11">
                  <c:v>41.125166966666669</c:v>
                </c:pt>
                <c:pt idx="12">
                  <c:v>39.483966400000007</c:v>
                </c:pt>
                <c:pt idx="13">
                  <c:v>39.982617300000001</c:v>
                </c:pt>
                <c:pt idx="14">
                  <c:v>40.442465033333328</c:v>
                </c:pt>
                <c:pt idx="15">
                  <c:v>44.966250100000003</c:v>
                </c:pt>
                <c:pt idx="16">
                  <c:v>45.126010966666662</c:v>
                </c:pt>
                <c:pt idx="17">
                  <c:v>37.100911900000007</c:v>
                </c:pt>
              </c:numCache>
            </c:numRef>
          </c:xVal>
          <c:yVal>
            <c:numRef>
              <c:f>'Viewer-Helper'!$C$3:$C$20</c:f>
              <c:numCache>
                <c:formatCode>General</c:formatCode>
                <c:ptCount val="18"/>
                <c:pt idx="9">
                  <c:v>1.2978999405920451</c:v>
                </c:pt>
                <c:pt idx="10">
                  <c:v>1.2627534127076416</c:v>
                </c:pt>
                <c:pt idx="11">
                  <c:v>1.2265570834199546</c:v>
                </c:pt>
                <c:pt idx="12">
                  <c:v>1.197986013354853</c:v>
                </c:pt>
                <c:pt idx="13">
                  <c:v>1.1673537243246979</c:v>
                </c:pt>
                <c:pt idx="14">
                  <c:v>1.1421354086935478</c:v>
                </c:pt>
                <c:pt idx="15">
                  <c:v>1.1328402764896512</c:v>
                </c:pt>
                <c:pt idx="16">
                  <c:v>1.1074703180472016</c:v>
                </c:pt>
                <c:pt idx="17">
                  <c:v>1.0669903184374119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B-4F23-8344-DFEA32F3D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86128"/>
        <c:axId val="1615760208"/>
      </c:scatterChart>
      <c:valAx>
        <c:axId val="161578612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Tbl Size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60208"/>
        <c:crosses val="autoZero"/>
        <c:crossBetween val="midCat"/>
      </c:valAx>
      <c:valAx>
        <c:axId val="161576020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Distance Stretch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8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Stretches based on Table Sizes, n=100,000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'Viewer-Helper'!$A$52:$A$60</c:f>
              <c:numCache>
                <c:formatCode>General</c:formatCode>
                <c:ptCount val="9"/>
                <c:pt idx="0">
                  <c:v>142.77532111111111</c:v>
                </c:pt>
                <c:pt idx="1">
                  <c:v>94.217177666666672</c:v>
                </c:pt>
                <c:pt idx="2">
                  <c:v>82.767816222222237</c:v>
                </c:pt>
                <c:pt idx="3">
                  <c:v>77.528300000000002</c:v>
                </c:pt>
                <c:pt idx="4">
                  <c:v>76.718880222222225</c:v>
                </c:pt>
                <c:pt idx="5">
                  <c:v>80.407702888888878</c:v>
                </c:pt>
                <c:pt idx="6">
                  <c:v>88.075582666666662</c:v>
                </c:pt>
                <c:pt idx="7">
                  <c:v>98.346853333333328</c:v>
                </c:pt>
                <c:pt idx="8">
                  <c:v>100.75881833333334</c:v>
                </c:pt>
              </c:numCache>
            </c:numRef>
          </c:xVal>
          <c:yVal>
            <c:numRef>
              <c:f>'Viewer-Helper'!$B$52:$B$60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4-4ACB-B2C3-A7CA42061BB7}"/>
            </c:ext>
          </c:extLst>
        </c:ser>
        <c:ser>
          <c:idx val="1"/>
          <c:order val="1"/>
          <c:tx>
            <c:v>our data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40915395284341"/>
                  <c:y val="-2.8571428571428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3DF4-4ACB-B2C3-A7CA42061BB7}"/>
                </c:ext>
              </c:extLst>
            </c:dLbl>
            <c:dLbl>
              <c:idx val="1"/>
              <c:layout>
                <c:manualLayout>
                  <c:x val="-7.3971336107258437E-2"/>
                  <c:y val="-6.98412698412698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DF4-4ACB-B2C3-A7CA42061BB7}"/>
                </c:ext>
              </c:extLst>
            </c:dLbl>
            <c:dLbl>
              <c:idx val="2"/>
              <c:layout>
                <c:manualLayout>
                  <c:x val="-6.8423485899214084E-2"/>
                  <c:y val="-8.57142857142857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DF4-4ACB-B2C3-A7CA42061BB7}"/>
                </c:ext>
              </c:extLst>
            </c:dLbl>
            <c:dLbl>
              <c:idx val="3"/>
              <c:layout>
                <c:manualLayout>
                  <c:x val="-6.8423485899214084E-2"/>
                  <c:y val="-5.07936507936508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DF4-4ACB-B2C3-A7CA42061BB7}"/>
                </c:ext>
              </c:extLst>
            </c:dLbl>
            <c:dLbl>
              <c:idx val="4"/>
              <c:layout>
                <c:manualLayout>
                  <c:x val="-7.5820619509939929E-2"/>
                  <c:y val="-9.52380952380952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DF4-4ACB-B2C3-A7CA42061BB7}"/>
                </c:ext>
              </c:extLst>
            </c:dLbl>
            <c:dLbl>
              <c:idx val="5"/>
              <c:layout>
                <c:manualLayout>
                  <c:x val="-0.10355987055016182"/>
                  <c:y val="2.85714285714285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DF4-4ACB-B2C3-A7CA42061BB7}"/>
                </c:ext>
              </c:extLst>
            </c:dLbl>
            <c:dLbl>
              <c:idx val="6"/>
              <c:layout>
                <c:manualLayout>
                  <c:x val="-8.3217753120665774E-2"/>
                  <c:y val="6.66666666666666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DF4-4ACB-B2C3-A7CA42061BB7}"/>
                </c:ext>
              </c:extLst>
            </c:dLbl>
            <c:dLbl>
              <c:idx val="7"/>
              <c:layout>
                <c:manualLayout>
                  <c:x val="-0.10171058714748035"/>
                  <c:y val="6.98412698412697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DF4-4ACB-B2C3-A7CA42061BB7}"/>
                </c:ext>
              </c:extLst>
            </c:dLbl>
            <c:dLbl>
              <c:idx val="8"/>
              <c:layout>
                <c:manualLayout>
                  <c:x val="-6.8423485899214057E-2"/>
                  <c:y val="8.57142857142857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DF4-4ACB-B2C3-A7CA42061B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'Viewer-Helper'!$A$52:$A$60</c:f>
              <c:numCache>
                <c:formatCode>General</c:formatCode>
                <c:ptCount val="9"/>
                <c:pt idx="0">
                  <c:v>142.77532111111111</c:v>
                </c:pt>
                <c:pt idx="1">
                  <c:v>94.217177666666672</c:v>
                </c:pt>
                <c:pt idx="2">
                  <c:v>82.767816222222237</c:v>
                </c:pt>
                <c:pt idx="3">
                  <c:v>77.528300000000002</c:v>
                </c:pt>
                <c:pt idx="4">
                  <c:v>76.718880222222225</c:v>
                </c:pt>
                <c:pt idx="5">
                  <c:v>80.407702888888878</c:v>
                </c:pt>
                <c:pt idx="6">
                  <c:v>88.075582666666662</c:v>
                </c:pt>
                <c:pt idx="7">
                  <c:v>98.346853333333328</c:v>
                </c:pt>
                <c:pt idx="8">
                  <c:v>100.75881833333334</c:v>
                </c:pt>
              </c:numCache>
            </c:numRef>
          </c:xVal>
          <c:yVal>
            <c:numRef>
              <c:f>'Viewer-Helper'!$C$52:$C$60</c:f>
              <c:numCache>
                <c:formatCode>General</c:formatCode>
                <c:ptCount val="9"/>
                <c:pt idx="0">
                  <c:v>1.3118748585449289</c:v>
                </c:pt>
                <c:pt idx="1">
                  <c:v>1.269297372486851</c:v>
                </c:pt>
                <c:pt idx="2">
                  <c:v>1.2334813299477054</c:v>
                </c:pt>
                <c:pt idx="3">
                  <c:v>1.2083373252020886</c:v>
                </c:pt>
                <c:pt idx="4">
                  <c:v>1.1810580292344046</c:v>
                </c:pt>
                <c:pt idx="5">
                  <c:v>1.1552642272942557</c:v>
                </c:pt>
                <c:pt idx="6">
                  <c:v>1.1416915435592279</c:v>
                </c:pt>
                <c:pt idx="7">
                  <c:v>1.1294774873587767</c:v>
                </c:pt>
                <c:pt idx="8">
                  <c:v>1.1069501240849433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4-4ACB-B2C3-A7CA42061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61168"/>
        <c:axId val="1615786608"/>
      </c:scatterChart>
      <c:valAx>
        <c:axId val="1615761168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Tbl</a:t>
                </a:r>
                <a:r>
                  <a:rPr lang="en-US" baseline="0"/>
                  <a:t> Size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86608"/>
        <c:crosses val="autoZero"/>
        <c:crossBetween val="midCat"/>
      </c:valAx>
      <c:valAx>
        <c:axId val="161578660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Distance Stretch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6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ThresholdData!$A$292</c:f>
          <c:strCache>
            <c:ptCount val="1"/>
            <c:pt idx="0">
              <c:v>Thresholds for n=2500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ThresholdData!$B$3</c:f>
              <c:strCache>
                <c:ptCount val="1"/>
                <c:pt idx="0">
                  <c:v>Optimal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8.1824146981627297E-3"/>
                  <c:y val="-0.234336541265675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2913.8e</a:t>
                    </a:r>
                    <a:r>
                      <a:rPr lang="en-US" baseline="30000"/>
                      <a:t>-2.022𝜏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ThresholdData!$B$4:$B$282</c:f>
              <c:numCache>
                <c:formatCode>General</c:formatCode>
                <c:ptCount val="279"/>
                <c:pt idx="0">
                  <c:v>43</c:v>
                </c:pt>
                <c:pt idx="1">
                  <c:v>41</c:v>
                </c:pt>
                <c:pt idx="2">
                  <c:v>44</c:v>
                </c:pt>
                <c:pt idx="3">
                  <c:v>43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44</c:v>
                </c:pt>
                <c:pt idx="16">
                  <c:v>44</c:v>
                </c:pt>
                <c:pt idx="17">
                  <c:v>43</c:v>
                </c:pt>
                <c:pt idx="18">
                  <c:v>43</c:v>
                </c:pt>
                <c:pt idx="19">
                  <c:v>44</c:v>
                </c:pt>
                <c:pt idx="20">
                  <c:v>44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43</c:v>
                </c:pt>
                <c:pt idx="29">
                  <c:v>44</c:v>
                </c:pt>
                <c:pt idx="30">
                  <c:v>35</c:v>
                </c:pt>
                <c:pt idx="31">
                  <c:v>35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34</c:v>
                </c:pt>
                <c:pt idx="43">
                  <c:v>35</c:v>
                </c:pt>
                <c:pt idx="44">
                  <c:v>34</c:v>
                </c:pt>
                <c:pt idx="45">
                  <c:v>32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34</c:v>
                </c:pt>
                <c:pt idx="51">
                  <c:v>34</c:v>
                </c:pt>
                <c:pt idx="52">
                  <c:v>35</c:v>
                </c:pt>
                <c:pt idx="53">
                  <c:v>35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35</c:v>
                </c:pt>
                <c:pt idx="58">
                  <c:v>35</c:v>
                </c:pt>
                <c:pt idx="59">
                  <c:v>33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27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27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23</c:v>
                </c:pt>
                <c:pt idx="91">
                  <c:v>23</c:v>
                </c:pt>
                <c:pt idx="92">
                  <c:v>22</c:v>
                </c:pt>
                <c:pt idx="93">
                  <c:v>23</c:v>
                </c:pt>
                <c:pt idx="94">
                  <c:v>22</c:v>
                </c:pt>
                <c:pt idx="95">
                  <c:v>22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22</c:v>
                </c:pt>
                <c:pt idx="102">
                  <c:v>23</c:v>
                </c:pt>
                <c:pt idx="103">
                  <c:v>22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22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22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22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17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17</c:v>
                </c:pt>
                <c:pt idx="132">
                  <c:v>17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14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14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14</c:v>
                </c:pt>
                <c:pt idx="169">
                  <c:v>15</c:v>
                </c:pt>
                <c:pt idx="170">
                  <c:v>14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8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4-433F-9A00-38E04742CA2B}"/>
            </c:ext>
          </c:extLst>
        </c:ser>
        <c:ser>
          <c:idx val="1"/>
          <c:order val="1"/>
          <c:tx>
            <c:strRef>
              <c:f>ThresholdData!$C$3</c:f>
              <c:strCache>
                <c:ptCount val="1"/>
                <c:pt idx="0">
                  <c:v>Theoretical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ThresholdData!$C$4:$C$282</c:f>
              <c:numCache>
                <c:formatCode>General</c:formatCode>
                <c:ptCount val="279"/>
                <c:pt idx="270">
                  <c:v>169.65110103718155</c:v>
                </c:pt>
                <c:pt idx="271">
                  <c:v>66.840550003336958</c:v>
                </c:pt>
                <c:pt idx="272">
                  <c:v>33.239349355906192</c:v>
                </c:pt>
                <c:pt idx="273">
                  <c:v>19.305651311829745</c:v>
                </c:pt>
                <c:pt idx="274">
                  <c:v>12.5</c:v>
                </c:pt>
                <c:pt idx="275">
                  <c:v>8.7590739796005472</c:v>
                </c:pt>
                <c:pt idx="276">
                  <c:v>6.5125091369836365</c:v>
                </c:pt>
                <c:pt idx="277">
                  <c:v>5.0680397440969074</c:v>
                </c:pt>
                <c:pt idx="278">
                  <c:v>4.0878035056536497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4-433F-9A00-38E04742C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Tau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ThresholdData!$F$292</c:f>
          <c:strCache>
            <c:ptCount val="1"/>
            <c:pt idx="0">
              <c:v>Thresholds for n=5000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ThresholdData!$G$3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207130358705162E-2"/>
                  <c:y val="-0.236309419655876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3357.4e</a:t>
                    </a:r>
                    <a:r>
                      <a:rPr lang="en-US" baseline="30000"/>
                      <a:t>-2.058𝜏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ThresholdData!$G$4:$G$282</c:f>
              <c:numCache>
                <c:formatCode>General</c:formatCode>
                <c:ptCount val="279"/>
                <c:pt idx="0">
                  <c:v>44</c:v>
                </c:pt>
                <c:pt idx="1">
                  <c:v>43</c:v>
                </c:pt>
                <c:pt idx="2">
                  <c:v>44</c:v>
                </c:pt>
                <c:pt idx="3">
                  <c:v>44</c:v>
                </c:pt>
                <c:pt idx="4">
                  <c:v>42</c:v>
                </c:pt>
                <c:pt idx="5">
                  <c:v>44</c:v>
                </c:pt>
                <c:pt idx="6">
                  <c:v>43</c:v>
                </c:pt>
                <c:pt idx="7">
                  <c:v>43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43</c:v>
                </c:pt>
                <c:pt idx="18">
                  <c:v>43</c:v>
                </c:pt>
                <c:pt idx="19">
                  <c:v>44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43</c:v>
                </c:pt>
                <c:pt idx="28">
                  <c:v>44</c:v>
                </c:pt>
                <c:pt idx="29">
                  <c:v>43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36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35</c:v>
                </c:pt>
                <c:pt idx="53">
                  <c:v>37</c:v>
                </c:pt>
                <c:pt idx="54">
                  <c:v>37</c:v>
                </c:pt>
                <c:pt idx="55">
                  <c:v>36</c:v>
                </c:pt>
                <c:pt idx="56">
                  <c:v>37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29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29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29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30</c:v>
                </c:pt>
                <c:pt idx="83">
                  <c:v>29</c:v>
                </c:pt>
                <c:pt idx="84">
                  <c:v>30</c:v>
                </c:pt>
                <c:pt idx="85">
                  <c:v>30</c:v>
                </c:pt>
                <c:pt idx="86">
                  <c:v>29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23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23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15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13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13</c:v>
                </c:pt>
                <c:pt idx="198">
                  <c:v>14</c:v>
                </c:pt>
                <c:pt idx="199">
                  <c:v>14</c:v>
                </c:pt>
                <c:pt idx="200">
                  <c:v>13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12</c:v>
                </c:pt>
                <c:pt idx="214">
                  <c:v>11</c:v>
                </c:pt>
                <c:pt idx="215">
                  <c:v>10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12</c:v>
                </c:pt>
                <c:pt idx="222">
                  <c:v>11</c:v>
                </c:pt>
                <c:pt idx="223">
                  <c:v>11</c:v>
                </c:pt>
                <c:pt idx="224">
                  <c:v>10</c:v>
                </c:pt>
                <c:pt idx="225">
                  <c:v>12</c:v>
                </c:pt>
                <c:pt idx="226">
                  <c:v>11</c:v>
                </c:pt>
                <c:pt idx="227">
                  <c:v>11</c:v>
                </c:pt>
                <c:pt idx="228">
                  <c:v>12</c:v>
                </c:pt>
                <c:pt idx="229">
                  <c:v>12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10</c:v>
                </c:pt>
                <c:pt idx="237">
                  <c:v>12</c:v>
                </c:pt>
                <c:pt idx="238">
                  <c:v>11</c:v>
                </c:pt>
                <c:pt idx="239">
                  <c:v>12</c:v>
                </c:pt>
                <c:pt idx="240">
                  <c:v>8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7</c:v>
                </c:pt>
                <c:pt idx="247">
                  <c:v>8</c:v>
                </c:pt>
                <c:pt idx="248">
                  <c:v>8</c:v>
                </c:pt>
                <c:pt idx="249">
                  <c:v>9</c:v>
                </c:pt>
                <c:pt idx="250">
                  <c:v>7</c:v>
                </c:pt>
                <c:pt idx="251">
                  <c:v>8</c:v>
                </c:pt>
                <c:pt idx="252">
                  <c:v>8</c:v>
                </c:pt>
                <c:pt idx="253">
                  <c:v>5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5</c:v>
                </c:pt>
                <c:pt idx="258">
                  <c:v>9</c:v>
                </c:pt>
                <c:pt idx="259">
                  <c:v>8</c:v>
                </c:pt>
                <c:pt idx="260">
                  <c:v>9</c:v>
                </c:pt>
                <c:pt idx="261">
                  <c:v>7</c:v>
                </c:pt>
                <c:pt idx="262">
                  <c:v>9</c:v>
                </c:pt>
                <c:pt idx="263">
                  <c:v>8</c:v>
                </c:pt>
                <c:pt idx="264">
                  <c:v>6</c:v>
                </c:pt>
                <c:pt idx="265">
                  <c:v>7</c:v>
                </c:pt>
                <c:pt idx="266">
                  <c:v>8</c:v>
                </c:pt>
                <c:pt idx="267">
                  <c:v>9</c:v>
                </c:pt>
                <c:pt idx="268">
                  <c:v>8</c:v>
                </c:pt>
                <c:pt idx="2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7D-4A7E-B933-EA84C7706A0A}"/>
            </c:ext>
          </c:extLst>
        </c:ser>
        <c:ser>
          <c:idx val="1"/>
          <c:order val="1"/>
          <c:tx>
            <c:strRef>
              <c:f>ThresholdData!$H$3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ThresholdData!$H$4:$H$282</c:f>
              <c:numCache>
                <c:formatCode>General</c:formatCode>
                <c:ptCount val="279"/>
                <c:pt idx="270">
                  <c:v>302.28389689024465</c:v>
                </c:pt>
                <c:pt idx="271">
                  <c:v>109.66333276546752</c:v>
                </c:pt>
                <c:pt idx="272">
                  <c:v>51.262084406195058</c:v>
                </c:pt>
                <c:pt idx="273">
                  <c:v>28.374181628841846</c:v>
                </c:pt>
                <c:pt idx="274">
                  <c:v>17.677669529663689</c:v>
                </c:pt>
                <c:pt idx="275">
                  <c:v>12.003005653182028</c:v>
                </c:pt>
                <c:pt idx="276">
                  <c:v>8.6931567466922566</c:v>
                </c:pt>
                <c:pt idx="277">
                  <c:v>6.6163851703767458</c:v>
                </c:pt>
                <c:pt idx="278">
                  <c:v>5.2360131007634951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7D-4A7E-B933-EA84C7706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ThresholdData!$K$292</c:f>
          <c:strCache>
            <c:ptCount val="1"/>
            <c:pt idx="0">
              <c:v>Thresholds for n=10000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ThresholdData!$L$3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6626859142607173E-2"/>
                  <c:y val="-0.19556867891513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5252.6e</a:t>
                    </a:r>
                    <a:r>
                      <a:rPr lang="en-US" baseline="30000"/>
                      <a:t>-2.11𝜏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ThresholdData!$L$4:$L$282</c:f>
              <c:numCache>
                <c:formatCode>General</c:formatCode>
                <c:ptCount val="279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63</c:v>
                </c:pt>
                <c:pt idx="6">
                  <c:v>61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62</c:v>
                </c:pt>
                <c:pt idx="13">
                  <c:v>62</c:v>
                </c:pt>
                <c:pt idx="14">
                  <c:v>63</c:v>
                </c:pt>
                <c:pt idx="15">
                  <c:v>63</c:v>
                </c:pt>
                <c:pt idx="16">
                  <c:v>61</c:v>
                </c:pt>
                <c:pt idx="17">
                  <c:v>62</c:v>
                </c:pt>
                <c:pt idx="18">
                  <c:v>62</c:v>
                </c:pt>
                <c:pt idx="19">
                  <c:v>63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62</c:v>
                </c:pt>
                <c:pt idx="26">
                  <c:v>63</c:v>
                </c:pt>
                <c:pt idx="27">
                  <c:v>63</c:v>
                </c:pt>
                <c:pt idx="28">
                  <c:v>62</c:v>
                </c:pt>
                <c:pt idx="29">
                  <c:v>63</c:v>
                </c:pt>
                <c:pt idx="30">
                  <c:v>52</c:v>
                </c:pt>
                <c:pt idx="31">
                  <c:v>51</c:v>
                </c:pt>
                <c:pt idx="32">
                  <c:v>52</c:v>
                </c:pt>
                <c:pt idx="33">
                  <c:v>52</c:v>
                </c:pt>
                <c:pt idx="34">
                  <c:v>51</c:v>
                </c:pt>
                <c:pt idx="35">
                  <c:v>51</c:v>
                </c:pt>
                <c:pt idx="36">
                  <c:v>52</c:v>
                </c:pt>
                <c:pt idx="37">
                  <c:v>52</c:v>
                </c:pt>
                <c:pt idx="38">
                  <c:v>51</c:v>
                </c:pt>
                <c:pt idx="39">
                  <c:v>52</c:v>
                </c:pt>
                <c:pt idx="40">
                  <c:v>51</c:v>
                </c:pt>
                <c:pt idx="41">
                  <c:v>50</c:v>
                </c:pt>
                <c:pt idx="42">
                  <c:v>52</c:v>
                </c:pt>
                <c:pt idx="43">
                  <c:v>52</c:v>
                </c:pt>
                <c:pt idx="44">
                  <c:v>51</c:v>
                </c:pt>
                <c:pt idx="45">
                  <c:v>51</c:v>
                </c:pt>
                <c:pt idx="46">
                  <c:v>52</c:v>
                </c:pt>
                <c:pt idx="47">
                  <c:v>52</c:v>
                </c:pt>
                <c:pt idx="48">
                  <c:v>51</c:v>
                </c:pt>
                <c:pt idx="49">
                  <c:v>51</c:v>
                </c:pt>
                <c:pt idx="50">
                  <c:v>52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41</c:v>
                </c:pt>
                <c:pt idx="66">
                  <c:v>42</c:v>
                </c:pt>
                <c:pt idx="67">
                  <c:v>42</c:v>
                </c:pt>
                <c:pt idx="68">
                  <c:v>41</c:v>
                </c:pt>
                <c:pt idx="69">
                  <c:v>42</c:v>
                </c:pt>
                <c:pt idx="70">
                  <c:v>42</c:v>
                </c:pt>
                <c:pt idx="71">
                  <c:v>42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41</c:v>
                </c:pt>
                <c:pt idx="76">
                  <c:v>42</c:v>
                </c:pt>
                <c:pt idx="77">
                  <c:v>42</c:v>
                </c:pt>
                <c:pt idx="78">
                  <c:v>41</c:v>
                </c:pt>
                <c:pt idx="79">
                  <c:v>41</c:v>
                </c:pt>
                <c:pt idx="80">
                  <c:v>42</c:v>
                </c:pt>
                <c:pt idx="81">
                  <c:v>42</c:v>
                </c:pt>
                <c:pt idx="82">
                  <c:v>41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42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32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32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32</c:v>
                </c:pt>
                <c:pt idx="118">
                  <c:v>33</c:v>
                </c:pt>
                <c:pt idx="119">
                  <c:v>33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25</c:v>
                </c:pt>
                <c:pt idx="127">
                  <c:v>26</c:v>
                </c:pt>
                <c:pt idx="128">
                  <c:v>25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25</c:v>
                </c:pt>
                <c:pt idx="148">
                  <c:v>26</c:v>
                </c:pt>
                <c:pt idx="149">
                  <c:v>26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14</c:v>
                </c:pt>
                <c:pt idx="211">
                  <c:v>14</c:v>
                </c:pt>
                <c:pt idx="212">
                  <c:v>15</c:v>
                </c:pt>
                <c:pt idx="213">
                  <c:v>15</c:v>
                </c:pt>
                <c:pt idx="214">
                  <c:v>14</c:v>
                </c:pt>
                <c:pt idx="215">
                  <c:v>15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15</c:v>
                </c:pt>
                <c:pt idx="221">
                  <c:v>14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14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14</c:v>
                </c:pt>
                <c:pt idx="233">
                  <c:v>14</c:v>
                </c:pt>
                <c:pt idx="234">
                  <c:v>15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15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11</c:v>
                </c:pt>
                <c:pt idx="247">
                  <c:v>11</c:v>
                </c:pt>
                <c:pt idx="248">
                  <c:v>12</c:v>
                </c:pt>
                <c:pt idx="249">
                  <c:v>10</c:v>
                </c:pt>
                <c:pt idx="250">
                  <c:v>12</c:v>
                </c:pt>
                <c:pt idx="251">
                  <c:v>11</c:v>
                </c:pt>
                <c:pt idx="252">
                  <c:v>12</c:v>
                </c:pt>
                <c:pt idx="253">
                  <c:v>12</c:v>
                </c:pt>
                <c:pt idx="254">
                  <c:v>10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11</c:v>
                </c:pt>
                <c:pt idx="268">
                  <c:v>12</c:v>
                </c:pt>
                <c:pt idx="26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5-4876-9394-052A9B6343F9}"/>
            </c:ext>
          </c:extLst>
        </c:ser>
        <c:ser>
          <c:idx val="1"/>
          <c:order val="1"/>
          <c:tx>
            <c:strRef>
              <c:f>ThresholdData!$M$3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ThresholdData!$M$4:$M$282</c:f>
              <c:numCache>
                <c:formatCode>General</c:formatCode>
                <c:ptCount val="279"/>
                <c:pt idx="270">
                  <c:v>538.60867250797082</c:v>
                </c:pt>
                <c:pt idx="271">
                  <c:v>179.92141825028776</c:v>
                </c:pt>
                <c:pt idx="272">
                  <c:v>79.056941504209632</c:v>
                </c:pt>
                <c:pt idx="273">
                  <c:v>41.702513430001503</c:v>
                </c:pt>
                <c:pt idx="274">
                  <c:v>25</c:v>
                </c:pt>
                <c:pt idx="275">
                  <c:v>16.448330616439211</c:v>
                </c:pt>
                <c:pt idx="276">
                  <c:v>11.603972084031941</c:v>
                </c:pt>
                <c:pt idx="277">
                  <c:v>8.6377682364805537</c:v>
                </c:pt>
                <c:pt idx="278">
                  <c:v>6.7067394881993154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5-4876-9394-052A9B634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ThresholdData!$P$292</c:f>
          <c:strCache>
            <c:ptCount val="1"/>
            <c:pt idx="0">
              <c:v>Thresholds for n=20000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ThresholdData!$Q$3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6515748031496063E-2"/>
                  <c:y val="-0.193095654709827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8082.9e</a:t>
                    </a:r>
                    <a:r>
                      <a:rPr lang="en-US" baseline="30000"/>
                      <a:t>-2.162𝜏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ThresholdData!$Q$4:$Q$282</c:f>
              <c:numCache>
                <c:formatCode>General</c:formatCode>
                <c:ptCount val="279"/>
                <c:pt idx="0">
                  <c:v>87</c:v>
                </c:pt>
                <c:pt idx="1">
                  <c:v>87</c:v>
                </c:pt>
                <c:pt idx="2">
                  <c:v>86</c:v>
                </c:pt>
                <c:pt idx="3">
                  <c:v>87</c:v>
                </c:pt>
                <c:pt idx="4">
                  <c:v>86</c:v>
                </c:pt>
                <c:pt idx="5">
                  <c:v>88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85</c:v>
                </c:pt>
                <c:pt idx="10">
                  <c:v>88</c:v>
                </c:pt>
                <c:pt idx="11">
                  <c:v>86</c:v>
                </c:pt>
                <c:pt idx="12">
                  <c:v>87</c:v>
                </c:pt>
                <c:pt idx="13">
                  <c:v>87</c:v>
                </c:pt>
                <c:pt idx="14">
                  <c:v>87</c:v>
                </c:pt>
                <c:pt idx="15">
                  <c:v>88</c:v>
                </c:pt>
                <c:pt idx="16">
                  <c:v>87</c:v>
                </c:pt>
                <c:pt idx="17">
                  <c:v>87</c:v>
                </c:pt>
                <c:pt idx="18">
                  <c:v>87</c:v>
                </c:pt>
                <c:pt idx="19">
                  <c:v>87</c:v>
                </c:pt>
                <c:pt idx="20">
                  <c:v>88</c:v>
                </c:pt>
                <c:pt idx="21">
                  <c:v>88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87</c:v>
                </c:pt>
                <c:pt idx="26">
                  <c:v>88</c:v>
                </c:pt>
                <c:pt idx="27">
                  <c:v>88</c:v>
                </c:pt>
                <c:pt idx="28">
                  <c:v>87</c:v>
                </c:pt>
                <c:pt idx="29">
                  <c:v>88</c:v>
                </c:pt>
                <c:pt idx="30">
                  <c:v>70</c:v>
                </c:pt>
                <c:pt idx="31">
                  <c:v>71</c:v>
                </c:pt>
                <c:pt idx="32">
                  <c:v>71</c:v>
                </c:pt>
                <c:pt idx="33">
                  <c:v>71</c:v>
                </c:pt>
                <c:pt idx="34">
                  <c:v>71</c:v>
                </c:pt>
                <c:pt idx="35">
                  <c:v>70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70</c:v>
                </c:pt>
                <c:pt idx="40">
                  <c:v>70</c:v>
                </c:pt>
                <c:pt idx="41">
                  <c:v>71</c:v>
                </c:pt>
                <c:pt idx="42">
                  <c:v>70</c:v>
                </c:pt>
                <c:pt idx="43">
                  <c:v>71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71</c:v>
                </c:pt>
                <c:pt idx="48">
                  <c:v>69</c:v>
                </c:pt>
                <c:pt idx="49">
                  <c:v>71</c:v>
                </c:pt>
                <c:pt idx="50">
                  <c:v>70</c:v>
                </c:pt>
                <c:pt idx="51">
                  <c:v>71</c:v>
                </c:pt>
                <c:pt idx="52">
                  <c:v>69</c:v>
                </c:pt>
                <c:pt idx="53">
                  <c:v>70</c:v>
                </c:pt>
                <c:pt idx="54">
                  <c:v>70</c:v>
                </c:pt>
                <c:pt idx="55">
                  <c:v>71</c:v>
                </c:pt>
                <c:pt idx="56">
                  <c:v>71</c:v>
                </c:pt>
                <c:pt idx="57">
                  <c:v>71</c:v>
                </c:pt>
                <c:pt idx="58">
                  <c:v>70</c:v>
                </c:pt>
                <c:pt idx="59">
                  <c:v>71</c:v>
                </c:pt>
                <c:pt idx="60">
                  <c:v>57</c:v>
                </c:pt>
                <c:pt idx="61">
                  <c:v>56</c:v>
                </c:pt>
                <c:pt idx="62">
                  <c:v>57</c:v>
                </c:pt>
                <c:pt idx="63">
                  <c:v>56</c:v>
                </c:pt>
                <c:pt idx="64">
                  <c:v>57</c:v>
                </c:pt>
                <c:pt idx="65">
                  <c:v>56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56</c:v>
                </c:pt>
                <c:pt idx="77">
                  <c:v>56</c:v>
                </c:pt>
                <c:pt idx="78">
                  <c:v>57</c:v>
                </c:pt>
                <c:pt idx="79">
                  <c:v>57</c:v>
                </c:pt>
                <c:pt idx="80">
                  <c:v>56</c:v>
                </c:pt>
                <c:pt idx="81">
                  <c:v>57</c:v>
                </c:pt>
                <c:pt idx="82">
                  <c:v>57</c:v>
                </c:pt>
                <c:pt idx="83">
                  <c:v>56</c:v>
                </c:pt>
                <c:pt idx="84">
                  <c:v>56</c:v>
                </c:pt>
                <c:pt idx="85">
                  <c:v>57</c:v>
                </c:pt>
                <c:pt idx="86">
                  <c:v>56</c:v>
                </c:pt>
                <c:pt idx="87">
                  <c:v>57</c:v>
                </c:pt>
                <c:pt idx="88">
                  <c:v>56</c:v>
                </c:pt>
                <c:pt idx="89">
                  <c:v>57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44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44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44</c:v>
                </c:pt>
                <c:pt idx="113">
                  <c:v>45</c:v>
                </c:pt>
                <c:pt idx="114">
                  <c:v>44</c:v>
                </c:pt>
                <c:pt idx="115">
                  <c:v>44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  <c:pt idx="146">
                  <c:v>35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28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28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28</c:v>
                </c:pt>
                <c:pt idx="178">
                  <c:v>29</c:v>
                </c:pt>
                <c:pt idx="179">
                  <c:v>28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22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19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15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15</c:v>
                </c:pt>
                <c:pt idx="268">
                  <c:v>16</c:v>
                </c:pt>
                <c:pt idx="269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57-4B39-A5E1-680F95EABA2B}"/>
            </c:ext>
          </c:extLst>
        </c:ser>
        <c:ser>
          <c:idx val="1"/>
          <c:order val="1"/>
          <c:tx>
            <c:strRef>
              <c:f>ThresholdData!$R$3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ThresholdData!$R$4:$R$282</c:f>
              <c:numCache>
                <c:formatCode>General</c:formatCode>
                <c:ptCount val="279"/>
                <c:pt idx="270">
                  <c:v>959.69155182460099</c:v>
                </c:pt>
                <c:pt idx="271">
                  <c:v>295.19180138506101</c:v>
                </c:pt>
                <c:pt idx="272">
                  <c:v>121.92247101050501</c:v>
                </c:pt>
                <c:pt idx="273">
                  <c:v>61.291622402225997</c:v>
                </c:pt>
                <c:pt idx="274">
                  <c:v>35.3553390590939</c:v>
                </c:pt>
                <c:pt idx="275">
                  <c:v>22.539986057099998</c:v>
                </c:pt>
                <c:pt idx="276">
                  <c:v>15.489444404352099</c:v>
                </c:pt>
                <c:pt idx="277">
                  <c:v>11.2767074747695</c:v>
                </c:pt>
                <c:pt idx="278">
                  <c:v>8.5905733421061701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57-4B39-A5E1-680F95EAB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ThresholdData!$U$292</c:f>
          <c:strCache>
            <c:ptCount val="1"/>
            <c:pt idx="0">
              <c:v>Thresholds for n=30000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ThresholdData!$V$3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3.0682414698162731E-2"/>
                  <c:y val="-0.153292869641294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11871e</a:t>
                    </a:r>
                    <a:r>
                      <a:rPr lang="en-US" baseline="30000"/>
                      <a:t>-2.249𝜏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ThresholdData!$V$4:$V$282</c:f>
              <c:numCache>
                <c:formatCode>General</c:formatCode>
                <c:ptCount val="279"/>
                <c:pt idx="0">
                  <c:v>106</c:v>
                </c:pt>
                <c:pt idx="1">
                  <c:v>106</c:v>
                </c:pt>
                <c:pt idx="2">
                  <c:v>107</c:v>
                </c:pt>
                <c:pt idx="3">
                  <c:v>107</c:v>
                </c:pt>
                <c:pt idx="4">
                  <c:v>106</c:v>
                </c:pt>
                <c:pt idx="5">
                  <c:v>104</c:v>
                </c:pt>
                <c:pt idx="6">
                  <c:v>105</c:v>
                </c:pt>
                <c:pt idx="7">
                  <c:v>105</c:v>
                </c:pt>
                <c:pt idx="8">
                  <c:v>105</c:v>
                </c:pt>
                <c:pt idx="9">
                  <c:v>106</c:v>
                </c:pt>
                <c:pt idx="10">
                  <c:v>106</c:v>
                </c:pt>
                <c:pt idx="11">
                  <c:v>107</c:v>
                </c:pt>
                <c:pt idx="12">
                  <c:v>107</c:v>
                </c:pt>
                <c:pt idx="13">
                  <c:v>107</c:v>
                </c:pt>
                <c:pt idx="14">
                  <c:v>104</c:v>
                </c:pt>
                <c:pt idx="15">
                  <c:v>106</c:v>
                </c:pt>
                <c:pt idx="16">
                  <c:v>105</c:v>
                </c:pt>
                <c:pt idx="17">
                  <c:v>106</c:v>
                </c:pt>
                <c:pt idx="18">
                  <c:v>106</c:v>
                </c:pt>
                <c:pt idx="19">
                  <c:v>107</c:v>
                </c:pt>
                <c:pt idx="20">
                  <c:v>107</c:v>
                </c:pt>
                <c:pt idx="21">
                  <c:v>105</c:v>
                </c:pt>
                <c:pt idx="22">
                  <c:v>105</c:v>
                </c:pt>
                <c:pt idx="23">
                  <c:v>106</c:v>
                </c:pt>
                <c:pt idx="24">
                  <c:v>105</c:v>
                </c:pt>
                <c:pt idx="25">
                  <c:v>105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85</c:v>
                </c:pt>
                <c:pt idx="31">
                  <c:v>85</c:v>
                </c:pt>
                <c:pt idx="32">
                  <c:v>86</c:v>
                </c:pt>
                <c:pt idx="33">
                  <c:v>86</c:v>
                </c:pt>
                <c:pt idx="34">
                  <c:v>85</c:v>
                </c:pt>
                <c:pt idx="35">
                  <c:v>85</c:v>
                </c:pt>
                <c:pt idx="36">
                  <c:v>84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85</c:v>
                </c:pt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85</c:v>
                </c:pt>
                <c:pt idx="47">
                  <c:v>86</c:v>
                </c:pt>
                <c:pt idx="48">
                  <c:v>85</c:v>
                </c:pt>
                <c:pt idx="49">
                  <c:v>86</c:v>
                </c:pt>
                <c:pt idx="50">
                  <c:v>85</c:v>
                </c:pt>
                <c:pt idx="51">
                  <c:v>86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69</c:v>
                </c:pt>
                <c:pt idx="61">
                  <c:v>69</c:v>
                </c:pt>
                <c:pt idx="62">
                  <c:v>69</c:v>
                </c:pt>
                <c:pt idx="63">
                  <c:v>68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68</c:v>
                </c:pt>
                <c:pt idx="69">
                  <c:v>69</c:v>
                </c:pt>
                <c:pt idx="70">
                  <c:v>69</c:v>
                </c:pt>
                <c:pt idx="71">
                  <c:v>68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68</c:v>
                </c:pt>
                <c:pt idx="81">
                  <c:v>69</c:v>
                </c:pt>
                <c:pt idx="82">
                  <c:v>69</c:v>
                </c:pt>
                <c:pt idx="83">
                  <c:v>68</c:v>
                </c:pt>
                <c:pt idx="84">
                  <c:v>68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68</c:v>
                </c:pt>
                <c:pt idx="89">
                  <c:v>69</c:v>
                </c:pt>
                <c:pt idx="90">
                  <c:v>54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54</c:v>
                </c:pt>
                <c:pt idx="101">
                  <c:v>54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53</c:v>
                </c:pt>
                <c:pt idx="111">
                  <c:v>54</c:v>
                </c:pt>
                <c:pt idx="112">
                  <c:v>54</c:v>
                </c:pt>
                <c:pt idx="113">
                  <c:v>53</c:v>
                </c:pt>
                <c:pt idx="114">
                  <c:v>54</c:v>
                </c:pt>
                <c:pt idx="115">
                  <c:v>54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54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41</c:v>
                </c:pt>
                <c:pt idx="124">
                  <c:v>41</c:v>
                </c:pt>
                <c:pt idx="125">
                  <c:v>41</c:v>
                </c:pt>
                <c:pt idx="126">
                  <c:v>41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40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41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33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33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8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0-4BF7-B88B-D0897ECEC6A1}"/>
            </c:ext>
          </c:extLst>
        </c:ser>
        <c:ser>
          <c:idx val="1"/>
          <c:order val="1"/>
          <c:tx>
            <c:strRef>
              <c:f>ThresholdData!$W$3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ThresholdData!$W$4:$W$282</c:f>
              <c:numCache>
                <c:formatCode>General</c:formatCode>
                <c:ptCount val="279"/>
                <c:pt idx="270">
                  <c:v>1345.4711427978</c:v>
                </c:pt>
                <c:pt idx="271">
                  <c:v>394.351740575397</c:v>
                </c:pt>
                <c:pt idx="272">
                  <c:v>157.08719789488799</c:v>
                </c:pt>
                <c:pt idx="273">
                  <c:v>76.776727082725799</c:v>
                </c:pt>
                <c:pt idx="274">
                  <c:v>43.301270188924299</c:v>
                </c:pt>
                <c:pt idx="275">
                  <c:v>27.101612064566201</c:v>
                </c:pt>
                <c:pt idx="276">
                  <c:v>18.3403322134176</c:v>
                </c:pt>
                <c:pt idx="277">
                  <c:v>13.179827374176201</c:v>
                </c:pt>
                <c:pt idx="278">
                  <c:v>9.9291457408795498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B0-4BF7-B88B-D0897ECEC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ThresholdData!$Z$292</c:f>
          <c:strCache>
            <c:ptCount val="1"/>
            <c:pt idx="0">
              <c:v>Thresholds for n=40000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ThresholdData!$AA$3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8015748031496063E-2"/>
                  <c:y val="-0.152486147564887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15628e</a:t>
                    </a:r>
                    <a:r>
                      <a:rPr lang="en-US" baseline="30000"/>
                      <a:t>-2.31𝜏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ThresholdData!$AA$4:$AA$282</c:f>
              <c:numCache>
                <c:formatCode>General</c:formatCode>
                <c:ptCount val="279"/>
                <c:pt idx="0">
                  <c:v>123</c:v>
                </c:pt>
                <c:pt idx="1">
                  <c:v>121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122</c:v>
                </c:pt>
                <c:pt idx="6">
                  <c:v>123</c:v>
                </c:pt>
                <c:pt idx="7">
                  <c:v>122</c:v>
                </c:pt>
                <c:pt idx="8">
                  <c:v>122</c:v>
                </c:pt>
                <c:pt idx="9">
                  <c:v>121</c:v>
                </c:pt>
                <c:pt idx="10">
                  <c:v>121</c:v>
                </c:pt>
                <c:pt idx="11">
                  <c:v>123</c:v>
                </c:pt>
                <c:pt idx="12">
                  <c:v>122</c:v>
                </c:pt>
                <c:pt idx="13">
                  <c:v>121</c:v>
                </c:pt>
                <c:pt idx="14">
                  <c:v>122</c:v>
                </c:pt>
                <c:pt idx="15">
                  <c:v>122</c:v>
                </c:pt>
                <c:pt idx="16">
                  <c:v>121</c:v>
                </c:pt>
                <c:pt idx="17">
                  <c:v>121</c:v>
                </c:pt>
                <c:pt idx="18">
                  <c:v>121</c:v>
                </c:pt>
                <c:pt idx="19">
                  <c:v>121</c:v>
                </c:pt>
                <c:pt idx="20">
                  <c:v>122</c:v>
                </c:pt>
                <c:pt idx="21">
                  <c:v>122</c:v>
                </c:pt>
                <c:pt idx="22">
                  <c:v>122</c:v>
                </c:pt>
                <c:pt idx="23">
                  <c:v>122</c:v>
                </c:pt>
                <c:pt idx="24">
                  <c:v>122</c:v>
                </c:pt>
                <c:pt idx="25">
                  <c:v>123</c:v>
                </c:pt>
                <c:pt idx="26">
                  <c:v>122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98</c:v>
                </c:pt>
                <c:pt idx="35">
                  <c:v>97</c:v>
                </c:pt>
                <c:pt idx="36">
                  <c:v>99</c:v>
                </c:pt>
                <c:pt idx="37">
                  <c:v>98</c:v>
                </c:pt>
                <c:pt idx="38">
                  <c:v>99</c:v>
                </c:pt>
                <c:pt idx="39">
                  <c:v>98</c:v>
                </c:pt>
                <c:pt idx="40">
                  <c:v>98</c:v>
                </c:pt>
                <c:pt idx="41">
                  <c:v>99</c:v>
                </c:pt>
                <c:pt idx="42">
                  <c:v>99</c:v>
                </c:pt>
                <c:pt idx="43">
                  <c:v>98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98</c:v>
                </c:pt>
                <c:pt idx="48">
                  <c:v>97</c:v>
                </c:pt>
                <c:pt idx="49">
                  <c:v>99</c:v>
                </c:pt>
                <c:pt idx="50">
                  <c:v>98</c:v>
                </c:pt>
                <c:pt idx="51">
                  <c:v>99</c:v>
                </c:pt>
                <c:pt idx="52">
                  <c:v>98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98</c:v>
                </c:pt>
                <c:pt idx="59">
                  <c:v>98</c:v>
                </c:pt>
                <c:pt idx="60">
                  <c:v>78</c:v>
                </c:pt>
                <c:pt idx="61">
                  <c:v>77</c:v>
                </c:pt>
                <c:pt idx="62">
                  <c:v>78</c:v>
                </c:pt>
                <c:pt idx="63">
                  <c:v>77</c:v>
                </c:pt>
                <c:pt idx="64">
                  <c:v>78</c:v>
                </c:pt>
                <c:pt idx="65">
                  <c:v>78</c:v>
                </c:pt>
                <c:pt idx="66">
                  <c:v>78</c:v>
                </c:pt>
                <c:pt idx="67">
                  <c:v>78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78</c:v>
                </c:pt>
                <c:pt idx="72">
                  <c:v>78</c:v>
                </c:pt>
                <c:pt idx="73">
                  <c:v>78</c:v>
                </c:pt>
                <c:pt idx="74">
                  <c:v>78</c:v>
                </c:pt>
                <c:pt idx="75">
                  <c:v>78</c:v>
                </c:pt>
                <c:pt idx="76">
                  <c:v>78</c:v>
                </c:pt>
                <c:pt idx="77">
                  <c:v>78</c:v>
                </c:pt>
                <c:pt idx="78">
                  <c:v>78</c:v>
                </c:pt>
                <c:pt idx="79">
                  <c:v>77</c:v>
                </c:pt>
                <c:pt idx="80">
                  <c:v>78</c:v>
                </c:pt>
                <c:pt idx="81">
                  <c:v>78</c:v>
                </c:pt>
                <c:pt idx="82">
                  <c:v>78</c:v>
                </c:pt>
                <c:pt idx="83">
                  <c:v>78</c:v>
                </c:pt>
                <c:pt idx="84">
                  <c:v>78</c:v>
                </c:pt>
                <c:pt idx="85">
                  <c:v>78</c:v>
                </c:pt>
                <c:pt idx="86">
                  <c:v>78</c:v>
                </c:pt>
                <c:pt idx="87">
                  <c:v>78</c:v>
                </c:pt>
                <c:pt idx="88">
                  <c:v>78</c:v>
                </c:pt>
                <c:pt idx="89">
                  <c:v>78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62</c:v>
                </c:pt>
                <c:pt idx="95">
                  <c:v>62</c:v>
                </c:pt>
                <c:pt idx="96">
                  <c:v>62</c:v>
                </c:pt>
                <c:pt idx="97">
                  <c:v>62</c:v>
                </c:pt>
                <c:pt idx="98">
                  <c:v>62</c:v>
                </c:pt>
                <c:pt idx="99">
                  <c:v>62</c:v>
                </c:pt>
                <c:pt idx="100">
                  <c:v>61</c:v>
                </c:pt>
                <c:pt idx="101">
                  <c:v>61</c:v>
                </c:pt>
                <c:pt idx="102">
                  <c:v>62</c:v>
                </c:pt>
                <c:pt idx="103">
                  <c:v>62</c:v>
                </c:pt>
                <c:pt idx="104">
                  <c:v>61</c:v>
                </c:pt>
                <c:pt idx="105">
                  <c:v>62</c:v>
                </c:pt>
                <c:pt idx="106">
                  <c:v>62</c:v>
                </c:pt>
                <c:pt idx="107">
                  <c:v>62</c:v>
                </c:pt>
                <c:pt idx="108">
                  <c:v>62</c:v>
                </c:pt>
                <c:pt idx="109">
                  <c:v>62</c:v>
                </c:pt>
                <c:pt idx="110">
                  <c:v>62</c:v>
                </c:pt>
                <c:pt idx="111">
                  <c:v>62</c:v>
                </c:pt>
                <c:pt idx="112">
                  <c:v>62</c:v>
                </c:pt>
                <c:pt idx="113">
                  <c:v>61</c:v>
                </c:pt>
                <c:pt idx="114">
                  <c:v>62</c:v>
                </c:pt>
                <c:pt idx="115">
                  <c:v>62</c:v>
                </c:pt>
                <c:pt idx="116">
                  <c:v>61</c:v>
                </c:pt>
                <c:pt idx="117">
                  <c:v>62</c:v>
                </c:pt>
                <c:pt idx="118">
                  <c:v>62</c:v>
                </c:pt>
                <c:pt idx="119">
                  <c:v>62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46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38</c:v>
                </c:pt>
                <c:pt idx="151">
                  <c:v>38</c:v>
                </c:pt>
                <c:pt idx="152">
                  <c:v>38</c:v>
                </c:pt>
                <c:pt idx="153">
                  <c:v>38</c:v>
                </c:pt>
                <c:pt idx="154">
                  <c:v>38</c:v>
                </c:pt>
                <c:pt idx="155">
                  <c:v>38</c:v>
                </c:pt>
                <c:pt idx="156">
                  <c:v>38</c:v>
                </c:pt>
                <c:pt idx="157">
                  <c:v>38</c:v>
                </c:pt>
                <c:pt idx="158">
                  <c:v>38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38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38</c:v>
                </c:pt>
                <c:pt idx="175">
                  <c:v>38</c:v>
                </c:pt>
                <c:pt idx="176">
                  <c:v>38</c:v>
                </c:pt>
                <c:pt idx="177">
                  <c:v>38</c:v>
                </c:pt>
                <c:pt idx="178">
                  <c:v>38</c:v>
                </c:pt>
                <c:pt idx="179">
                  <c:v>38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AF-4E4D-A6D4-DFAC7CAFEF52}"/>
            </c:ext>
          </c:extLst>
        </c:ser>
        <c:ser>
          <c:idx val="1"/>
          <c:order val="1"/>
          <c:tx>
            <c:strRef>
              <c:f>ThresholdData!$AB$3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ThresholdData!$AB$4:$AB$282</c:f>
              <c:numCache>
                <c:formatCode>General</c:formatCode>
                <c:ptCount val="279"/>
                <c:pt idx="270">
                  <c:v>1709.97594666022</c:v>
                </c:pt>
                <c:pt idx="271">
                  <c:v>484.31254295922002</c:v>
                </c:pt>
                <c:pt idx="272">
                  <c:v>188.03015465278699</c:v>
                </c:pt>
                <c:pt idx="273">
                  <c:v>90.082411532038805</c:v>
                </c:pt>
                <c:pt idx="274">
                  <c:v>49.999999999646697</c:v>
                </c:pt>
                <c:pt idx="275">
                  <c:v>30.8876920889115</c:v>
                </c:pt>
                <c:pt idx="276">
                  <c:v>20.6759277098718</c:v>
                </c:pt>
                <c:pt idx="277">
                  <c:v>14.721873519957599</c:v>
                </c:pt>
                <c:pt idx="278">
                  <c:v>11.0035510513435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AF-4E4D-A6D4-DFAC7CAFE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ThresholdData!$AE$292</c:f>
          <c:strCache>
            <c:ptCount val="1"/>
            <c:pt idx="0">
              <c:v>Thresholds for n=50000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ThresholdData!$AF$3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4015748031496062E-2"/>
                  <c:y val="-0.151528506853310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17387e</a:t>
                    </a:r>
                    <a:r>
                      <a:rPr lang="en-US" baseline="30000"/>
                      <a:t>-2.313𝜏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ThresholdData!$AF$4:$AF$282</c:f>
              <c:numCache>
                <c:formatCode>General</c:formatCode>
                <c:ptCount val="279"/>
                <c:pt idx="0">
                  <c:v>136</c:v>
                </c:pt>
                <c:pt idx="1">
                  <c:v>136</c:v>
                </c:pt>
                <c:pt idx="2">
                  <c:v>136</c:v>
                </c:pt>
                <c:pt idx="3">
                  <c:v>136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135</c:v>
                </c:pt>
                <c:pt idx="9">
                  <c:v>135</c:v>
                </c:pt>
                <c:pt idx="10">
                  <c:v>133</c:v>
                </c:pt>
                <c:pt idx="11">
                  <c:v>136</c:v>
                </c:pt>
                <c:pt idx="12">
                  <c:v>135</c:v>
                </c:pt>
                <c:pt idx="13">
                  <c:v>136</c:v>
                </c:pt>
                <c:pt idx="14">
                  <c:v>135</c:v>
                </c:pt>
                <c:pt idx="15">
                  <c:v>135</c:v>
                </c:pt>
                <c:pt idx="16">
                  <c:v>136</c:v>
                </c:pt>
                <c:pt idx="17">
                  <c:v>135</c:v>
                </c:pt>
                <c:pt idx="18">
                  <c:v>135</c:v>
                </c:pt>
                <c:pt idx="19">
                  <c:v>136</c:v>
                </c:pt>
                <c:pt idx="20">
                  <c:v>136</c:v>
                </c:pt>
                <c:pt idx="21">
                  <c:v>135</c:v>
                </c:pt>
                <c:pt idx="22">
                  <c:v>136</c:v>
                </c:pt>
                <c:pt idx="23">
                  <c:v>137</c:v>
                </c:pt>
                <c:pt idx="24">
                  <c:v>136</c:v>
                </c:pt>
                <c:pt idx="25">
                  <c:v>136</c:v>
                </c:pt>
                <c:pt idx="26">
                  <c:v>136</c:v>
                </c:pt>
                <c:pt idx="27">
                  <c:v>136</c:v>
                </c:pt>
                <c:pt idx="28">
                  <c:v>135</c:v>
                </c:pt>
                <c:pt idx="29">
                  <c:v>136</c:v>
                </c:pt>
                <c:pt idx="30">
                  <c:v>109</c:v>
                </c:pt>
                <c:pt idx="31">
                  <c:v>108</c:v>
                </c:pt>
                <c:pt idx="32">
                  <c:v>109</c:v>
                </c:pt>
                <c:pt idx="33">
                  <c:v>108</c:v>
                </c:pt>
                <c:pt idx="34">
                  <c:v>108</c:v>
                </c:pt>
                <c:pt idx="35">
                  <c:v>109</c:v>
                </c:pt>
                <c:pt idx="36">
                  <c:v>108</c:v>
                </c:pt>
                <c:pt idx="37">
                  <c:v>109</c:v>
                </c:pt>
                <c:pt idx="38">
                  <c:v>108</c:v>
                </c:pt>
                <c:pt idx="39">
                  <c:v>109</c:v>
                </c:pt>
                <c:pt idx="40">
                  <c:v>107</c:v>
                </c:pt>
                <c:pt idx="41">
                  <c:v>108</c:v>
                </c:pt>
                <c:pt idx="42">
                  <c:v>109</c:v>
                </c:pt>
                <c:pt idx="43">
                  <c:v>108</c:v>
                </c:pt>
                <c:pt idx="44">
                  <c:v>108</c:v>
                </c:pt>
                <c:pt idx="45">
                  <c:v>108</c:v>
                </c:pt>
                <c:pt idx="46">
                  <c:v>108</c:v>
                </c:pt>
                <c:pt idx="47">
                  <c:v>108</c:v>
                </c:pt>
                <c:pt idx="48">
                  <c:v>108</c:v>
                </c:pt>
                <c:pt idx="49">
                  <c:v>109</c:v>
                </c:pt>
                <c:pt idx="50">
                  <c:v>108</c:v>
                </c:pt>
                <c:pt idx="51">
                  <c:v>108</c:v>
                </c:pt>
                <c:pt idx="52">
                  <c:v>108</c:v>
                </c:pt>
                <c:pt idx="53">
                  <c:v>107</c:v>
                </c:pt>
                <c:pt idx="54">
                  <c:v>108</c:v>
                </c:pt>
                <c:pt idx="55">
                  <c:v>108</c:v>
                </c:pt>
                <c:pt idx="56">
                  <c:v>109</c:v>
                </c:pt>
                <c:pt idx="57">
                  <c:v>107</c:v>
                </c:pt>
                <c:pt idx="58">
                  <c:v>108</c:v>
                </c:pt>
                <c:pt idx="59">
                  <c:v>108</c:v>
                </c:pt>
                <c:pt idx="60">
                  <c:v>87</c:v>
                </c:pt>
                <c:pt idx="61">
                  <c:v>87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87</c:v>
                </c:pt>
                <c:pt idx="66">
                  <c:v>86</c:v>
                </c:pt>
                <c:pt idx="67">
                  <c:v>87</c:v>
                </c:pt>
                <c:pt idx="68">
                  <c:v>87</c:v>
                </c:pt>
                <c:pt idx="69">
                  <c:v>86</c:v>
                </c:pt>
                <c:pt idx="70">
                  <c:v>86</c:v>
                </c:pt>
                <c:pt idx="71">
                  <c:v>87</c:v>
                </c:pt>
                <c:pt idx="72">
                  <c:v>87</c:v>
                </c:pt>
                <c:pt idx="73">
                  <c:v>87</c:v>
                </c:pt>
                <c:pt idx="74">
                  <c:v>86</c:v>
                </c:pt>
                <c:pt idx="75">
                  <c:v>86</c:v>
                </c:pt>
                <c:pt idx="76">
                  <c:v>87</c:v>
                </c:pt>
                <c:pt idx="77">
                  <c:v>86</c:v>
                </c:pt>
                <c:pt idx="78">
                  <c:v>86</c:v>
                </c:pt>
                <c:pt idx="79">
                  <c:v>87</c:v>
                </c:pt>
                <c:pt idx="80">
                  <c:v>87</c:v>
                </c:pt>
                <c:pt idx="81">
                  <c:v>87</c:v>
                </c:pt>
                <c:pt idx="82">
                  <c:v>86</c:v>
                </c:pt>
                <c:pt idx="83">
                  <c:v>86</c:v>
                </c:pt>
                <c:pt idx="84">
                  <c:v>87</c:v>
                </c:pt>
                <c:pt idx="85">
                  <c:v>87</c:v>
                </c:pt>
                <c:pt idx="86">
                  <c:v>87</c:v>
                </c:pt>
                <c:pt idx="87">
                  <c:v>87</c:v>
                </c:pt>
                <c:pt idx="88">
                  <c:v>87</c:v>
                </c:pt>
                <c:pt idx="89">
                  <c:v>87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67</c:v>
                </c:pt>
                <c:pt idx="98">
                  <c:v>68</c:v>
                </c:pt>
                <c:pt idx="99">
                  <c:v>68</c:v>
                </c:pt>
                <c:pt idx="100">
                  <c:v>68</c:v>
                </c:pt>
                <c:pt idx="101">
                  <c:v>68</c:v>
                </c:pt>
                <c:pt idx="102">
                  <c:v>67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68</c:v>
                </c:pt>
                <c:pt idx="115">
                  <c:v>68</c:v>
                </c:pt>
                <c:pt idx="116">
                  <c:v>68</c:v>
                </c:pt>
                <c:pt idx="117">
                  <c:v>68</c:v>
                </c:pt>
                <c:pt idx="118">
                  <c:v>68</c:v>
                </c:pt>
                <c:pt idx="119">
                  <c:v>68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52</c:v>
                </c:pt>
                <c:pt idx="124">
                  <c:v>53</c:v>
                </c:pt>
                <c:pt idx="125">
                  <c:v>52</c:v>
                </c:pt>
                <c:pt idx="126">
                  <c:v>52</c:v>
                </c:pt>
                <c:pt idx="127">
                  <c:v>53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52</c:v>
                </c:pt>
                <c:pt idx="147">
                  <c:v>53</c:v>
                </c:pt>
                <c:pt idx="148">
                  <c:v>53</c:v>
                </c:pt>
                <c:pt idx="149">
                  <c:v>53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41</c:v>
                </c:pt>
                <c:pt idx="165">
                  <c:v>41</c:v>
                </c:pt>
                <c:pt idx="166">
                  <c:v>41</c:v>
                </c:pt>
                <c:pt idx="167">
                  <c:v>41</c:v>
                </c:pt>
                <c:pt idx="168">
                  <c:v>41</c:v>
                </c:pt>
                <c:pt idx="169">
                  <c:v>41</c:v>
                </c:pt>
                <c:pt idx="170">
                  <c:v>41</c:v>
                </c:pt>
                <c:pt idx="171">
                  <c:v>41</c:v>
                </c:pt>
                <c:pt idx="172">
                  <c:v>41</c:v>
                </c:pt>
                <c:pt idx="173">
                  <c:v>41</c:v>
                </c:pt>
                <c:pt idx="174">
                  <c:v>41</c:v>
                </c:pt>
                <c:pt idx="175">
                  <c:v>41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33</c:v>
                </c:pt>
                <c:pt idx="181">
                  <c:v>33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33</c:v>
                </c:pt>
                <c:pt idx="189">
                  <c:v>33</c:v>
                </c:pt>
                <c:pt idx="190">
                  <c:v>33</c:v>
                </c:pt>
                <c:pt idx="191">
                  <c:v>33</c:v>
                </c:pt>
                <c:pt idx="192">
                  <c:v>33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33</c:v>
                </c:pt>
                <c:pt idx="201">
                  <c:v>33</c:v>
                </c:pt>
                <c:pt idx="202">
                  <c:v>33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33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22</c:v>
                </c:pt>
                <c:pt idx="257">
                  <c:v>22</c:v>
                </c:pt>
                <c:pt idx="258">
                  <c:v>22</c:v>
                </c:pt>
                <c:pt idx="259">
                  <c:v>22</c:v>
                </c:pt>
                <c:pt idx="260">
                  <c:v>22</c:v>
                </c:pt>
                <c:pt idx="261">
                  <c:v>22</c:v>
                </c:pt>
                <c:pt idx="262">
                  <c:v>22</c:v>
                </c:pt>
                <c:pt idx="263">
                  <c:v>22</c:v>
                </c:pt>
                <c:pt idx="264">
                  <c:v>22</c:v>
                </c:pt>
                <c:pt idx="265">
                  <c:v>22</c:v>
                </c:pt>
                <c:pt idx="266">
                  <c:v>22</c:v>
                </c:pt>
                <c:pt idx="267">
                  <c:v>22</c:v>
                </c:pt>
                <c:pt idx="268">
                  <c:v>22</c:v>
                </c:pt>
                <c:pt idx="26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6-4779-8A48-5F840D8FB1DC}"/>
            </c:ext>
          </c:extLst>
        </c:ser>
        <c:ser>
          <c:idx val="1"/>
          <c:order val="1"/>
          <c:tx>
            <c:strRef>
              <c:f>ThresholdData!$AG$3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ThresholdData!$AG$4:$AG$282</c:f>
              <c:numCache>
                <c:formatCode>General</c:formatCode>
                <c:ptCount val="279"/>
                <c:pt idx="270">
                  <c:v>2059.4362155323201</c:v>
                </c:pt>
                <c:pt idx="271">
                  <c:v>567.99845529372305</c:v>
                </c:pt>
                <c:pt idx="272">
                  <c:v>216.17041752373299</c:v>
                </c:pt>
                <c:pt idx="273">
                  <c:v>101.971521636218</c:v>
                </c:pt>
                <c:pt idx="274">
                  <c:v>55.901699437091501</c:v>
                </c:pt>
                <c:pt idx="275">
                  <c:v>34.184990629068899</c:v>
                </c:pt>
                <c:pt idx="276">
                  <c:v>22.6905058092937</c:v>
                </c:pt>
                <c:pt idx="277">
                  <c:v>16.041174535868699</c:v>
                </c:pt>
                <c:pt idx="278">
                  <c:v>11.9163590841789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6-4779-8A48-5F840D8FB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ThresholdData!$AJ$292</c:f>
          <c:strCache>
            <c:ptCount val="1"/>
            <c:pt idx="0">
              <c:v>Thresholds for n=60000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ThresholdData!$AK$3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9046369203849518E-3"/>
                  <c:y val="-0.139841790609507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21955e</a:t>
                    </a:r>
                    <a:r>
                      <a:rPr lang="en-US" baseline="30000"/>
                      <a:t>-2.378𝜏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ThresholdData!$AK$4:$AK$282</c:f>
              <c:numCache>
                <c:formatCode>General</c:formatCode>
                <c:ptCount val="279"/>
                <c:pt idx="0">
                  <c:v>150</c:v>
                </c:pt>
                <c:pt idx="1">
                  <c:v>149</c:v>
                </c:pt>
                <c:pt idx="2">
                  <c:v>148</c:v>
                </c:pt>
                <c:pt idx="3">
                  <c:v>147</c:v>
                </c:pt>
                <c:pt idx="4">
                  <c:v>148</c:v>
                </c:pt>
                <c:pt idx="5">
                  <c:v>149</c:v>
                </c:pt>
                <c:pt idx="6">
                  <c:v>149</c:v>
                </c:pt>
                <c:pt idx="7">
                  <c:v>148</c:v>
                </c:pt>
                <c:pt idx="8">
                  <c:v>149</c:v>
                </c:pt>
                <c:pt idx="9">
                  <c:v>149</c:v>
                </c:pt>
                <c:pt idx="10">
                  <c:v>149</c:v>
                </c:pt>
                <c:pt idx="11">
                  <c:v>148</c:v>
                </c:pt>
                <c:pt idx="12">
                  <c:v>148</c:v>
                </c:pt>
                <c:pt idx="13">
                  <c:v>148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147</c:v>
                </c:pt>
                <c:pt idx="18">
                  <c:v>149</c:v>
                </c:pt>
                <c:pt idx="19">
                  <c:v>148</c:v>
                </c:pt>
                <c:pt idx="20">
                  <c:v>147</c:v>
                </c:pt>
                <c:pt idx="21">
                  <c:v>148</c:v>
                </c:pt>
                <c:pt idx="22">
                  <c:v>149</c:v>
                </c:pt>
                <c:pt idx="23">
                  <c:v>149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149</c:v>
                </c:pt>
                <c:pt idx="29">
                  <c:v>150</c:v>
                </c:pt>
                <c:pt idx="30">
                  <c:v>118</c:v>
                </c:pt>
                <c:pt idx="31">
                  <c:v>119</c:v>
                </c:pt>
                <c:pt idx="32">
                  <c:v>118</c:v>
                </c:pt>
                <c:pt idx="33">
                  <c:v>119</c:v>
                </c:pt>
                <c:pt idx="34">
                  <c:v>118</c:v>
                </c:pt>
                <c:pt idx="35">
                  <c:v>118</c:v>
                </c:pt>
                <c:pt idx="36">
                  <c:v>117</c:v>
                </c:pt>
                <c:pt idx="37">
                  <c:v>118</c:v>
                </c:pt>
                <c:pt idx="38">
                  <c:v>118</c:v>
                </c:pt>
                <c:pt idx="39">
                  <c:v>119</c:v>
                </c:pt>
                <c:pt idx="40">
                  <c:v>118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119</c:v>
                </c:pt>
                <c:pt idx="45">
                  <c:v>118</c:v>
                </c:pt>
                <c:pt idx="46">
                  <c:v>118</c:v>
                </c:pt>
                <c:pt idx="47">
                  <c:v>119</c:v>
                </c:pt>
                <c:pt idx="48">
                  <c:v>118</c:v>
                </c:pt>
                <c:pt idx="49">
                  <c:v>118</c:v>
                </c:pt>
                <c:pt idx="50">
                  <c:v>118</c:v>
                </c:pt>
                <c:pt idx="51">
                  <c:v>118</c:v>
                </c:pt>
                <c:pt idx="52">
                  <c:v>118</c:v>
                </c:pt>
                <c:pt idx="53">
                  <c:v>118</c:v>
                </c:pt>
                <c:pt idx="54">
                  <c:v>118</c:v>
                </c:pt>
                <c:pt idx="55">
                  <c:v>118</c:v>
                </c:pt>
                <c:pt idx="56">
                  <c:v>118</c:v>
                </c:pt>
                <c:pt idx="57">
                  <c:v>118</c:v>
                </c:pt>
                <c:pt idx="58">
                  <c:v>118</c:v>
                </c:pt>
                <c:pt idx="59">
                  <c:v>119</c:v>
                </c:pt>
                <c:pt idx="60">
                  <c:v>93</c:v>
                </c:pt>
                <c:pt idx="61">
                  <c:v>94</c:v>
                </c:pt>
                <c:pt idx="62">
                  <c:v>94</c:v>
                </c:pt>
                <c:pt idx="63">
                  <c:v>94</c:v>
                </c:pt>
                <c:pt idx="64">
                  <c:v>94</c:v>
                </c:pt>
                <c:pt idx="65">
                  <c:v>94</c:v>
                </c:pt>
                <c:pt idx="66">
                  <c:v>94</c:v>
                </c:pt>
                <c:pt idx="67">
                  <c:v>93</c:v>
                </c:pt>
                <c:pt idx="68">
                  <c:v>94</c:v>
                </c:pt>
                <c:pt idx="69">
                  <c:v>93</c:v>
                </c:pt>
                <c:pt idx="70">
                  <c:v>93</c:v>
                </c:pt>
                <c:pt idx="71">
                  <c:v>94</c:v>
                </c:pt>
                <c:pt idx="72">
                  <c:v>94</c:v>
                </c:pt>
                <c:pt idx="73">
                  <c:v>93</c:v>
                </c:pt>
                <c:pt idx="74">
                  <c:v>94</c:v>
                </c:pt>
                <c:pt idx="75">
                  <c:v>94</c:v>
                </c:pt>
                <c:pt idx="76">
                  <c:v>94</c:v>
                </c:pt>
                <c:pt idx="77">
                  <c:v>94</c:v>
                </c:pt>
                <c:pt idx="78">
                  <c:v>94</c:v>
                </c:pt>
                <c:pt idx="79">
                  <c:v>93</c:v>
                </c:pt>
                <c:pt idx="80">
                  <c:v>94</c:v>
                </c:pt>
                <c:pt idx="81">
                  <c:v>93</c:v>
                </c:pt>
                <c:pt idx="82">
                  <c:v>93</c:v>
                </c:pt>
                <c:pt idx="83">
                  <c:v>94</c:v>
                </c:pt>
                <c:pt idx="84">
                  <c:v>94</c:v>
                </c:pt>
                <c:pt idx="85">
                  <c:v>94</c:v>
                </c:pt>
                <c:pt idx="86">
                  <c:v>94</c:v>
                </c:pt>
                <c:pt idx="87">
                  <c:v>94</c:v>
                </c:pt>
                <c:pt idx="88">
                  <c:v>93</c:v>
                </c:pt>
                <c:pt idx="89">
                  <c:v>93</c:v>
                </c:pt>
                <c:pt idx="90">
                  <c:v>74</c:v>
                </c:pt>
                <c:pt idx="91">
                  <c:v>74</c:v>
                </c:pt>
                <c:pt idx="92">
                  <c:v>74</c:v>
                </c:pt>
                <c:pt idx="93">
                  <c:v>74</c:v>
                </c:pt>
                <c:pt idx="94">
                  <c:v>74</c:v>
                </c:pt>
                <c:pt idx="95">
                  <c:v>74</c:v>
                </c:pt>
                <c:pt idx="96">
                  <c:v>74</c:v>
                </c:pt>
                <c:pt idx="97">
                  <c:v>74</c:v>
                </c:pt>
                <c:pt idx="98">
                  <c:v>74</c:v>
                </c:pt>
                <c:pt idx="99">
                  <c:v>74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74</c:v>
                </c:pt>
                <c:pt idx="106">
                  <c:v>73</c:v>
                </c:pt>
                <c:pt idx="107">
                  <c:v>74</c:v>
                </c:pt>
                <c:pt idx="108">
                  <c:v>74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74</c:v>
                </c:pt>
                <c:pt idx="113">
                  <c:v>73</c:v>
                </c:pt>
                <c:pt idx="114">
                  <c:v>74</c:v>
                </c:pt>
                <c:pt idx="115">
                  <c:v>74</c:v>
                </c:pt>
                <c:pt idx="116">
                  <c:v>74</c:v>
                </c:pt>
                <c:pt idx="117">
                  <c:v>74</c:v>
                </c:pt>
                <c:pt idx="118">
                  <c:v>74</c:v>
                </c:pt>
                <c:pt idx="119">
                  <c:v>74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56</c:v>
                </c:pt>
                <c:pt idx="131">
                  <c:v>57</c:v>
                </c:pt>
                <c:pt idx="132">
                  <c:v>57</c:v>
                </c:pt>
                <c:pt idx="133">
                  <c:v>56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56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44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44</c:v>
                </c:pt>
                <c:pt idx="167">
                  <c:v>44</c:v>
                </c:pt>
                <c:pt idx="168">
                  <c:v>44</c:v>
                </c:pt>
                <c:pt idx="169">
                  <c:v>44</c:v>
                </c:pt>
                <c:pt idx="170">
                  <c:v>44</c:v>
                </c:pt>
                <c:pt idx="171">
                  <c:v>44</c:v>
                </c:pt>
                <c:pt idx="172">
                  <c:v>44</c:v>
                </c:pt>
                <c:pt idx="173">
                  <c:v>44</c:v>
                </c:pt>
                <c:pt idx="174">
                  <c:v>44</c:v>
                </c:pt>
                <c:pt idx="175">
                  <c:v>44</c:v>
                </c:pt>
                <c:pt idx="176">
                  <c:v>44</c:v>
                </c:pt>
                <c:pt idx="177">
                  <c:v>44</c:v>
                </c:pt>
                <c:pt idx="178">
                  <c:v>44</c:v>
                </c:pt>
                <c:pt idx="179">
                  <c:v>44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  <c:pt idx="200">
                  <c:v>35</c:v>
                </c:pt>
                <c:pt idx="201">
                  <c:v>35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35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28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23</c:v>
                </c:pt>
                <c:pt idx="244">
                  <c:v>23</c:v>
                </c:pt>
                <c:pt idx="245">
                  <c:v>23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23</c:v>
                </c:pt>
                <c:pt idx="254">
                  <c:v>23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23</c:v>
                </c:pt>
                <c:pt idx="259">
                  <c:v>23</c:v>
                </c:pt>
                <c:pt idx="260">
                  <c:v>23</c:v>
                </c:pt>
                <c:pt idx="261">
                  <c:v>23</c:v>
                </c:pt>
                <c:pt idx="262">
                  <c:v>23</c:v>
                </c:pt>
                <c:pt idx="263">
                  <c:v>23</c:v>
                </c:pt>
                <c:pt idx="264">
                  <c:v>23</c:v>
                </c:pt>
                <c:pt idx="265">
                  <c:v>23</c:v>
                </c:pt>
                <c:pt idx="266">
                  <c:v>23</c:v>
                </c:pt>
                <c:pt idx="267">
                  <c:v>23</c:v>
                </c:pt>
                <c:pt idx="268">
                  <c:v>23</c:v>
                </c:pt>
                <c:pt idx="26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AA-489B-AE9F-74C57659C21C}"/>
            </c:ext>
          </c:extLst>
        </c:ser>
        <c:ser>
          <c:idx val="1"/>
          <c:order val="1"/>
          <c:tx>
            <c:strRef>
              <c:f>ThresholdData!$AL$3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ThresholdData!$AL$4:$AL$282</c:f>
              <c:numCache>
                <c:formatCode>General</c:formatCode>
                <c:ptCount val="279"/>
                <c:pt idx="270">
                  <c:v>2397.3570328252399</c:v>
                </c:pt>
                <c:pt idx="271">
                  <c:v>647.00135099392605</c:v>
                </c:pt>
                <c:pt idx="272">
                  <c:v>242.261577126367</c:v>
                </c:pt>
                <c:pt idx="273">
                  <c:v>112.841403997456</c:v>
                </c:pt>
                <c:pt idx="274">
                  <c:v>61.2372435691303</c:v>
                </c:pt>
                <c:pt idx="275">
                  <c:v>37.138720780165002</c:v>
                </c:pt>
                <c:pt idx="276">
                  <c:v>24.481406377178299</c:v>
                </c:pt>
                <c:pt idx="277">
                  <c:v>17.206418810776398</c:v>
                </c:pt>
                <c:pt idx="278">
                  <c:v>12.718110620217599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AA-489B-AE9F-74C57659C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ThresholdData!$AO$292</c:f>
          <c:strCache>
            <c:ptCount val="1"/>
            <c:pt idx="0">
              <c:v>Thresholds for n=70000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ThresholdData!$AP$3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2349081364829396E-2"/>
                  <c:y val="-0.163587051618547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23482e</a:t>
                    </a:r>
                    <a:r>
                      <a:rPr lang="en-US" baseline="30000"/>
                      <a:t>-2.377𝜏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ThresholdData!$AP$4:$AP$282</c:f>
              <c:numCache>
                <c:formatCode>General</c:formatCode>
                <c:ptCount val="279"/>
                <c:pt idx="0">
                  <c:v>161</c:v>
                </c:pt>
                <c:pt idx="1">
                  <c:v>160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160</c:v>
                </c:pt>
                <c:pt idx="6">
                  <c:v>161</c:v>
                </c:pt>
                <c:pt idx="7">
                  <c:v>158</c:v>
                </c:pt>
                <c:pt idx="8">
                  <c:v>159</c:v>
                </c:pt>
                <c:pt idx="9">
                  <c:v>161</c:v>
                </c:pt>
                <c:pt idx="10">
                  <c:v>159</c:v>
                </c:pt>
                <c:pt idx="11">
                  <c:v>160</c:v>
                </c:pt>
                <c:pt idx="12">
                  <c:v>159</c:v>
                </c:pt>
                <c:pt idx="13">
                  <c:v>158</c:v>
                </c:pt>
                <c:pt idx="14">
                  <c:v>160</c:v>
                </c:pt>
                <c:pt idx="15">
                  <c:v>159</c:v>
                </c:pt>
                <c:pt idx="16">
                  <c:v>160</c:v>
                </c:pt>
                <c:pt idx="17">
                  <c:v>159</c:v>
                </c:pt>
                <c:pt idx="18">
                  <c:v>160</c:v>
                </c:pt>
                <c:pt idx="19">
                  <c:v>159</c:v>
                </c:pt>
                <c:pt idx="20">
                  <c:v>160</c:v>
                </c:pt>
                <c:pt idx="21">
                  <c:v>159</c:v>
                </c:pt>
                <c:pt idx="22">
                  <c:v>158</c:v>
                </c:pt>
                <c:pt idx="23">
                  <c:v>159</c:v>
                </c:pt>
                <c:pt idx="24">
                  <c:v>159</c:v>
                </c:pt>
                <c:pt idx="25">
                  <c:v>160</c:v>
                </c:pt>
                <c:pt idx="26">
                  <c:v>159</c:v>
                </c:pt>
                <c:pt idx="27">
                  <c:v>158</c:v>
                </c:pt>
                <c:pt idx="28">
                  <c:v>160</c:v>
                </c:pt>
                <c:pt idx="29">
                  <c:v>160</c:v>
                </c:pt>
                <c:pt idx="30">
                  <c:v>126</c:v>
                </c:pt>
                <c:pt idx="31">
                  <c:v>127</c:v>
                </c:pt>
                <c:pt idx="32">
                  <c:v>128</c:v>
                </c:pt>
                <c:pt idx="33">
                  <c:v>128</c:v>
                </c:pt>
                <c:pt idx="34">
                  <c:v>128</c:v>
                </c:pt>
                <c:pt idx="35">
                  <c:v>128</c:v>
                </c:pt>
                <c:pt idx="36">
                  <c:v>128</c:v>
                </c:pt>
                <c:pt idx="37">
                  <c:v>127</c:v>
                </c:pt>
                <c:pt idx="38">
                  <c:v>127</c:v>
                </c:pt>
                <c:pt idx="39">
                  <c:v>127</c:v>
                </c:pt>
                <c:pt idx="40">
                  <c:v>128</c:v>
                </c:pt>
                <c:pt idx="41">
                  <c:v>127</c:v>
                </c:pt>
                <c:pt idx="42">
                  <c:v>128</c:v>
                </c:pt>
                <c:pt idx="43">
                  <c:v>126</c:v>
                </c:pt>
                <c:pt idx="44">
                  <c:v>128</c:v>
                </c:pt>
                <c:pt idx="45">
                  <c:v>127</c:v>
                </c:pt>
                <c:pt idx="46">
                  <c:v>128</c:v>
                </c:pt>
                <c:pt idx="47">
                  <c:v>127</c:v>
                </c:pt>
                <c:pt idx="48">
                  <c:v>128</c:v>
                </c:pt>
                <c:pt idx="49">
                  <c:v>126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127</c:v>
                </c:pt>
                <c:pt idx="56">
                  <c:v>127</c:v>
                </c:pt>
                <c:pt idx="57">
                  <c:v>128</c:v>
                </c:pt>
                <c:pt idx="58">
                  <c:v>128</c:v>
                </c:pt>
                <c:pt idx="59">
                  <c:v>127</c:v>
                </c:pt>
                <c:pt idx="60">
                  <c:v>101</c:v>
                </c:pt>
                <c:pt idx="61">
                  <c:v>101</c:v>
                </c:pt>
                <c:pt idx="62">
                  <c:v>101</c:v>
                </c:pt>
                <c:pt idx="63">
                  <c:v>101</c:v>
                </c:pt>
                <c:pt idx="64">
                  <c:v>101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101</c:v>
                </c:pt>
                <c:pt idx="69">
                  <c:v>100</c:v>
                </c:pt>
                <c:pt idx="70">
                  <c:v>101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101</c:v>
                </c:pt>
                <c:pt idx="75">
                  <c:v>101</c:v>
                </c:pt>
                <c:pt idx="76">
                  <c:v>101</c:v>
                </c:pt>
                <c:pt idx="77">
                  <c:v>101</c:v>
                </c:pt>
                <c:pt idx="78">
                  <c:v>101</c:v>
                </c:pt>
                <c:pt idx="79">
                  <c:v>100</c:v>
                </c:pt>
                <c:pt idx="80">
                  <c:v>101</c:v>
                </c:pt>
                <c:pt idx="81">
                  <c:v>101</c:v>
                </c:pt>
                <c:pt idx="82">
                  <c:v>101</c:v>
                </c:pt>
                <c:pt idx="83">
                  <c:v>101</c:v>
                </c:pt>
                <c:pt idx="84">
                  <c:v>101</c:v>
                </c:pt>
                <c:pt idx="85">
                  <c:v>101</c:v>
                </c:pt>
                <c:pt idx="86">
                  <c:v>101</c:v>
                </c:pt>
                <c:pt idx="87">
                  <c:v>99</c:v>
                </c:pt>
                <c:pt idx="88">
                  <c:v>100</c:v>
                </c:pt>
                <c:pt idx="89">
                  <c:v>100</c:v>
                </c:pt>
                <c:pt idx="90">
                  <c:v>79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79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79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80</c:v>
                </c:pt>
                <c:pt idx="106">
                  <c:v>80</c:v>
                </c:pt>
                <c:pt idx="107">
                  <c:v>80</c:v>
                </c:pt>
                <c:pt idx="108">
                  <c:v>79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59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59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47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47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81-433B-ACDC-F355CA7A2222}"/>
            </c:ext>
          </c:extLst>
        </c:ser>
        <c:ser>
          <c:idx val="1"/>
          <c:order val="1"/>
          <c:tx>
            <c:strRef>
              <c:f>ThresholdData!$AQ$3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ThresholdData!$AQ$4:$AQ$282</c:f>
              <c:numCache>
                <c:formatCode>General</c:formatCode>
                <c:ptCount val="279"/>
                <c:pt idx="270">
                  <c:v>2725.97399628228</c:v>
                </c:pt>
                <c:pt idx="271">
                  <c:v>722.31115671705697</c:v>
                </c:pt>
                <c:pt idx="272">
                  <c:v>266.763424353971</c:v>
                </c:pt>
                <c:pt idx="273">
                  <c:v>122.93092287849601</c:v>
                </c:pt>
                <c:pt idx="274">
                  <c:v>66.143782776122805</c:v>
                </c:pt>
                <c:pt idx="275">
                  <c:v>39.834310069591901</c:v>
                </c:pt>
                <c:pt idx="276">
                  <c:v>26.105430451699799</c:v>
                </c:pt>
                <c:pt idx="277">
                  <c:v>18.257413630798201</c:v>
                </c:pt>
                <c:pt idx="278">
                  <c:v>13.437923544164899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81-433B-ACDC-F355CA7A2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ThresholdData!$AT$292</c:f>
          <c:strCache>
            <c:ptCount val="1"/>
            <c:pt idx="0">
              <c:v>Thresholds for n=80000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ThresholdData!$AU$3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6904636920384953E-2"/>
                  <c:y val="-0.151014508603091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25176e</a:t>
                    </a:r>
                    <a:r>
                      <a:rPr lang="en-US" baseline="30000"/>
                      <a:t>-2.38𝜏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ThresholdData!$AU$4:$AU$282</c:f>
              <c:numCache>
                <c:formatCode>General</c:formatCode>
                <c:ptCount val="279"/>
                <c:pt idx="0">
                  <c:v>171</c:v>
                </c:pt>
                <c:pt idx="1">
                  <c:v>171</c:v>
                </c:pt>
                <c:pt idx="2">
                  <c:v>171</c:v>
                </c:pt>
                <c:pt idx="3">
                  <c:v>170</c:v>
                </c:pt>
                <c:pt idx="4">
                  <c:v>171</c:v>
                </c:pt>
                <c:pt idx="5">
                  <c:v>171</c:v>
                </c:pt>
                <c:pt idx="6">
                  <c:v>170</c:v>
                </c:pt>
                <c:pt idx="7">
                  <c:v>171</c:v>
                </c:pt>
                <c:pt idx="8">
                  <c:v>170</c:v>
                </c:pt>
                <c:pt idx="9">
                  <c:v>172</c:v>
                </c:pt>
                <c:pt idx="10">
                  <c:v>170</c:v>
                </c:pt>
                <c:pt idx="11">
                  <c:v>172</c:v>
                </c:pt>
                <c:pt idx="12">
                  <c:v>171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170</c:v>
                </c:pt>
                <c:pt idx="17">
                  <c:v>171</c:v>
                </c:pt>
                <c:pt idx="18">
                  <c:v>170</c:v>
                </c:pt>
                <c:pt idx="19">
                  <c:v>171</c:v>
                </c:pt>
                <c:pt idx="20">
                  <c:v>171</c:v>
                </c:pt>
                <c:pt idx="21">
                  <c:v>169</c:v>
                </c:pt>
                <c:pt idx="22">
                  <c:v>170</c:v>
                </c:pt>
                <c:pt idx="23">
                  <c:v>170</c:v>
                </c:pt>
                <c:pt idx="24">
                  <c:v>171</c:v>
                </c:pt>
                <c:pt idx="25">
                  <c:v>170</c:v>
                </c:pt>
                <c:pt idx="26">
                  <c:v>172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135</c:v>
                </c:pt>
                <c:pt idx="31">
                  <c:v>134</c:v>
                </c:pt>
                <c:pt idx="32">
                  <c:v>135</c:v>
                </c:pt>
                <c:pt idx="33">
                  <c:v>133</c:v>
                </c:pt>
                <c:pt idx="34">
                  <c:v>134</c:v>
                </c:pt>
                <c:pt idx="35">
                  <c:v>134</c:v>
                </c:pt>
                <c:pt idx="36">
                  <c:v>134</c:v>
                </c:pt>
                <c:pt idx="37">
                  <c:v>134</c:v>
                </c:pt>
                <c:pt idx="38">
                  <c:v>134</c:v>
                </c:pt>
                <c:pt idx="39">
                  <c:v>135</c:v>
                </c:pt>
                <c:pt idx="40">
                  <c:v>134</c:v>
                </c:pt>
                <c:pt idx="41">
                  <c:v>134</c:v>
                </c:pt>
                <c:pt idx="42">
                  <c:v>134</c:v>
                </c:pt>
                <c:pt idx="43">
                  <c:v>134</c:v>
                </c:pt>
                <c:pt idx="44">
                  <c:v>135</c:v>
                </c:pt>
                <c:pt idx="45">
                  <c:v>134</c:v>
                </c:pt>
                <c:pt idx="46">
                  <c:v>134</c:v>
                </c:pt>
                <c:pt idx="47">
                  <c:v>134</c:v>
                </c:pt>
                <c:pt idx="48">
                  <c:v>133</c:v>
                </c:pt>
                <c:pt idx="49">
                  <c:v>135</c:v>
                </c:pt>
                <c:pt idx="50">
                  <c:v>133</c:v>
                </c:pt>
                <c:pt idx="51">
                  <c:v>135</c:v>
                </c:pt>
                <c:pt idx="52">
                  <c:v>135</c:v>
                </c:pt>
                <c:pt idx="53">
                  <c:v>133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134</c:v>
                </c:pt>
                <c:pt idx="58">
                  <c:v>132</c:v>
                </c:pt>
                <c:pt idx="59">
                  <c:v>133</c:v>
                </c:pt>
                <c:pt idx="60">
                  <c:v>107</c:v>
                </c:pt>
                <c:pt idx="61">
                  <c:v>106</c:v>
                </c:pt>
                <c:pt idx="62">
                  <c:v>106</c:v>
                </c:pt>
                <c:pt idx="63">
                  <c:v>105</c:v>
                </c:pt>
                <c:pt idx="64">
                  <c:v>106</c:v>
                </c:pt>
                <c:pt idx="65">
                  <c:v>106</c:v>
                </c:pt>
                <c:pt idx="66">
                  <c:v>107</c:v>
                </c:pt>
                <c:pt idx="67">
                  <c:v>107</c:v>
                </c:pt>
                <c:pt idx="68">
                  <c:v>107</c:v>
                </c:pt>
                <c:pt idx="69">
                  <c:v>107</c:v>
                </c:pt>
                <c:pt idx="70">
                  <c:v>107</c:v>
                </c:pt>
                <c:pt idx="71">
                  <c:v>107</c:v>
                </c:pt>
                <c:pt idx="72">
                  <c:v>107</c:v>
                </c:pt>
                <c:pt idx="73">
                  <c:v>107</c:v>
                </c:pt>
                <c:pt idx="74">
                  <c:v>107</c:v>
                </c:pt>
                <c:pt idx="75">
                  <c:v>106</c:v>
                </c:pt>
                <c:pt idx="76">
                  <c:v>107</c:v>
                </c:pt>
                <c:pt idx="77">
                  <c:v>106</c:v>
                </c:pt>
                <c:pt idx="78">
                  <c:v>106</c:v>
                </c:pt>
                <c:pt idx="79">
                  <c:v>107</c:v>
                </c:pt>
                <c:pt idx="80">
                  <c:v>106</c:v>
                </c:pt>
                <c:pt idx="81">
                  <c:v>107</c:v>
                </c:pt>
                <c:pt idx="82">
                  <c:v>106</c:v>
                </c:pt>
                <c:pt idx="83">
                  <c:v>106</c:v>
                </c:pt>
                <c:pt idx="84">
                  <c:v>107</c:v>
                </c:pt>
                <c:pt idx="85">
                  <c:v>106</c:v>
                </c:pt>
                <c:pt idx="86">
                  <c:v>107</c:v>
                </c:pt>
                <c:pt idx="87">
                  <c:v>107</c:v>
                </c:pt>
                <c:pt idx="88">
                  <c:v>107</c:v>
                </c:pt>
                <c:pt idx="89">
                  <c:v>106</c:v>
                </c:pt>
                <c:pt idx="90">
                  <c:v>84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83</c:v>
                </c:pt>
                <c:pt idx="98">
                  <c:v>84</c:v>
                </c:pt>
                <c:pt idx="99">
                  <c:v>84</c:v>
                </c:pt>
                <c:pt idx="100">
                  <c:v>84</c:v>
                </c:pt>
                <c:pt idx="101">
                  <c:v>84</c:v>
                </c:pt>
                <c:pt idx="102">
                  <c:v>83</c:v>
                </c:pt>
                <c:pt idx="103">
                  <c:v>84</c:v>
                </c:pt>
                <c:pt idx="104">
                  <c:v>84</c:v>
                </c:pt>
                <c:pt idx="105">
                  <c:v>84</c:v>
                </c:pt>
                <c:pt idx="106">
                  <c:v>84</c:v>
                </c:pt>
                <c:pt idx="107">
                  <c:v>84</c:v>
                </c:pt>
                <c:pt idx="108">
                  <c:v>84</c:v>
                </c:pt>
                <c:pt idx="109">
                  <c:v>84</c:v>
                </c:pt>
                <c:pt idx="110">
                  <c:v>84</c:v>
                </c:pt>
                <c:pt idx="111">
                  <c:v>84</c:v>
                </c:pt>
                <c:pt idx="112">
                  <c:v>84</c:v>
                </c:pt>
                <c:pt idx="113">
                  <c:v>84</c:v>
                </c:pt>
                <c:pt idx="114">
                  <c:v>84</c:v>
                </c:pt>
                <c:pt idx="115">
                  <c:v>84</c:v>
                </c:pt>
                <c:pt idx="116">
                  <c:v>83</c:v>
                </c:pt>
                <c:pt idx="117">
                  <c:v>83</c:v>
                </c:pt>
                <c:pt idx="118">
                  <c:v>84</c:v>
                </c:pt>
                <c:pt idx="119">
                  <c:v>84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64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51</c:v>
                </c:pt>
                <c:pt idx="151">
                  <c:v>51</c:v>
                </c:pt>
                <c:pt idx="152">
                  <c:v>51</c:v>
                </c:pt>
                <c:pt idx="153">
                  <c:v>51</c:v>
                </c:pt>
                <c:pt idx="154">
                  <c:v>50</c:v>
                </c:pt>
                <c:pt idx="155">
                  <c:v>51</c:v>
                </c:pt>
                <c:pt idx="156">
                  <c:v>50</c:v>
                </c:pt>
                <c:pt idx="157">
                  <c:v>51</c:v>
                </c:pt>
                <c:pt idx="158">
                  <c:v>51</c:v>
                </c:pt>
                <c:pt idx="159">
                  <c:v>51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51</c:v>
                </c:pt>
                <c:pt idx="164">
                  <c:v>51</c:v>
                </c:pt>
                <c:pt idx="165">
                  <c:v>51</c:v>
                </c:pt>
                <c:pt idx="166">
                  <c:v>51</c:v>
                </c:pt>
                <c:pt idx="167">
                  <c:v>51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51</c:v>
                </c:pt>
                <c:pt idx="172">
                  <c:v>51</c:v>
                </c:pt>
                <c:pt idx="173">
                  <c:v>51</c:v>
                </c:pt>
                <c:pt idx="174">
                  <c:v>51</c:v>
                </c:pt>
                <c:pt idx="175">
                  <c:v>51</c:v>
                </c:pt>
                <c:pt idx="176">
                  <c:v>51</c:v>
                </c:pt>
                <c:pt idx="177">
                  <c:v>51</c:v>
                </c:pt>
                <c:pt idx="178">
                  <c:v>51</c:v>
                </c:pt>
                <c:pt idx="179">
                  <c:v>51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39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32</c:v>
                </c:pt>
                <c:pt idx="211">
                  <c:v>32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32</c:v>
                </c:pt>
                <c:pt idx="216">
                  <c:v>32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26</c:v>
                </c:pt>
                <c:pt idx="267">
                  <c:v>26</c:v>
                </c:pt>
                <c:pt idx="268">
                  <c:v>26</c:v>
                </c:pt>
                <c:pt idx="26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4B-44F5-892D-CED696DB79B5}"/>
            </c:ext>
          </c:extLst>
        </c:ser>
        <c:ser>
          <c:idx val="1"/>
          <c:order val="1"/>
          <c:tx>
            <c:strRef>
              <c:f>ThresholdData!$AV$3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ThresholdData!$AV$4:$AV$282</c:f>
              <c:numCache>
                <c:formatCode>General</c:formatCode>
                <c:ptCount val="279"/>
                <c:pt idx="270">
                  <c:v>3046.8307578588901</c:v>
                </c:pt>
                <c:pt idx="271">
                  <c:v>794.59740469437395</c:v>
                </c:pt>
                <c:pt idx="272">
                  <c:v>289.98214000850299</c:v>
                </c:pt>
                <c:pt idx="273">
                  <c:v>132.39722737593701</c:v>
                </c:pt>
                <c:pt idx="274">
                  <c:v>70.710678118122502</c:v>
                </c:pt>
                <c:pt idx="275">
                  <c:v>42.3269792697536</c:v>
                </c:pt>
                <c:pt idx="276">
                  <c:v>27.5990523290642</c:v>
                </c:pt>
                <c:pt idx="277">
                  <c:v>19.2195780925015</c:v>
                </c:pt>
                <c:pt idx="278">
                  <c:v>14.0943020818025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4B-44F5-892D-CED696DB7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ThresholdData!$AY$292</c:f>
          <c:strCache>
            <c:ptCount val="1"/>
            <c:pt idx="0">
              <c:v>Thresholds for n=90000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ThresholdData!$AZ$3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5126859142607174E-2"/>
                  <c:y val="-0.153687664041994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28683e</a:t>
                    </a:r>
                    <a:r>
                      <a:rPr lang="en-US" baseline="30000"/>
                      <a:t>-2.413𝜏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ThresholdData!$AZ$4:$AZ$282</c:f>
              <c:numCache>
                <c:formatCode>General</c:formatCode>
                <c:ptCount val="279"/>
                <c:pt idx="0">
                  <c:v>180</c:v>
                </c:pt>
                <c:pt idx="1">
                  <c:v>181</c:v>
                </c:pt>
                <c:pt idx="2">
                  <c:v>180</c:v>
                </c:pt>
                <c:pt idx="3">
                  <c:v>181</c:v>
                </c:pt>
                <c:pt idx="4">
                  <c:v>181</c:v>
                </c:pt>
                <c:pt idx="5">
                  <c:v>180</c:v>
                </c:pt>
                <c:pt idx="6">
                  <c:v>181</c:v>
                </c:pt>
                <c:pt idx="7">
                  <c:v>180</c:v>
                </c:pt>
                <c:pt idx="8">
                  <c:v>181</c:v>
                </c:pt>
                <c:pt idx="9">
                  <c:v>179</c:v>
                </c:pt>
                <c:pt idx="10">
                  <c:v>181</c:v>
                </c:pt>
                <c:pt idx="11">
                  <c:v>182</c:v>
                </c:pt>
                <c:pt idx="12">
                  <c:v>180</c:v>
                </c:pt>
                <c:pt idx="13">
                  <c:v>179</c:v>
                </c:pt>
                <c:pt idx="14">
                  <c:v>180</c:v>
                </c:pt>
                <c:pt idx="15">
                  <c:v>180</c:v>
                </c:pt>
                <c:pt idx="16">
                  <c:v>179</c:v>
                </c:pt>
                <c:pt idx="17">
                  <c:v>181</c:v>
                </c:pt>
                <c:pt idx="18">
                  <c:v>181</c:v>
                </c:pt>
                <c:pt idx="19">
                  <c:v>180</c:v>
                </c:pt>
                <c:pt idx="20">
                  <c:v>180</c:v>
                </c:pt>
                <c:pt idx="21">
                  <c:v>181</c:v>
                </c:pt>
                <c:pt idx="22">
                  <c:v>181</c:v>
                </c:pt>
                <c:pt idx="23">
                  <c:v>180</c:v>
                </c:pt>
                <c:pt idx="24">
                  <c:v>182</c:v>
                </c:pt>
                <c:pt idx="25">
                  <c:v>181</c:v>
                </c:pt>
                <c:pt idx="26">
                  <c:v>180</c:v>
                </c:pt>
                <c:pt idx="27">
                  <c:v>181</c:v>
                </c:pt>
                <c:pt idx="28">
                  <c:v>180</c:v>
                </c:pt>
                <c:pt idx="29">
                  <c:v>181</c:v>
                </c:pt>
                <c:pt idx="30">
                  <c:v>143</c:v>
                </c:pt>
                <c:pt idx="31">
                  <c:v>143</c:v>
                </c:pt>
                <c:pt idx="32">
                  <c:v>142</c:v>
                </c:pt>
                <c:pt idx="33">
                  <c:v>142</c:v>
                </c:pt>
                <c:pt idx="34">
                  <c:v>142</c:v>
                </c:pt>
                <c:pt idx="35">
                  <c:v>143</c:v>
                </c:pt>
                <c:pt idx="36">
                  <c:v>143</c:v>
                </c:pt>
                <c:pt idx="37">
                  <c:v>142</c:v>
                </c:pt>
                <c:pt idx="38">
                  <c:v>143</c:v>
                </c:pt>
                <c:pt idx="39">
                  <c:v>141</c:v>
                </c:pt>
                <c:pt idx="40">
                  <c:v>143</c:v>
                </c:pt>
                <c:pt idx="41">
                  <c:v>142</c:v>
                </c:pt>
                <c:pt idx="42">
                  <c:v>142</c:v>
                </c:pt>
                <c:pt idx="43">
                  <c:v>143</c:v>
                </c:pt>
                <c:pt idx="44">
                  <c:v>143</c:v>
                </c:pt>
                <c:pt idx="45">
                  <c:v>143</c:v>
                </c:pt>
                <c:pt idx="46">
                  <c:v>141</c:v>
                </c:pt>
                <c:pt idx="47">
                  <c:v>141</c:v>
                </c:pt>
                <c:pt idx="48">
                  <c:v>142</c:v>
                </c:pt>
                <c:pt idx="49">
                  <c:v>142</c:v>
                </c:pt>
                <c:pt idx="50">
                  <c:v>143</c:v>
                </c:pt>
                <c:pt idx="51">
                  <c:v>142</c:v>
                </c:pt>
                <c:pt idx="52">
                  <c:v>142</c:v>
                </c:pt>
                <c:pt idx="53">
                  <c:v>142</c:v>
                </c:pt>
                <c:pt idx="54">
                  <c:v>143</c:v>
                </c:pt>
                <c:pt idx="55">
                  <c:v>142</c:v>
                </c:pt>
                <c:pt idx="56">
                  <c:v>142</c:v>
                </c:pt>
                <c:pt idx="57">
                  <c:v>142</c:v>
                </c:pt>
                <c:pt idx="58">
                  <c:v>141</c:v>
                </c:pt>
                <c:pt idx="59">
                  <c:v>142</c:v>
                </c:pt>
                <c:pt idx="60">
                  <c:v>113</c:v>
                </c:pt>
                <c:pt idx="61">
                  <c:v>113</c:v>
                </c:pt>
                <c:pt idx="62">
                  <c:v>113</c:v>
                </c:pt>
                <c:pt idx="63">
                  <c:v>113</c:v>
                </c:pt>
                <c:pt idx="64">
                  <c:v>113</c:v>
                </c:pt>
                <c:pt idx="65">
                  <c:v>112</c:v>
                </c:pt>
                <c:pt idx="66">
                  <c:v>113</c:v>
                </c:pt>
                <c:pt idx="67">
                  <c:v>112</c:v>
                </c:pt>
                <c:pt idx="68">
                  <c:v>112</c:v>
                </c:pt>
                <c:pt idx="69">
                  <c:v>113</c:v>
                </c:pt>
                <c:pt idx="70">
                  <c:v>113</c:v>
                </c:pt>
                <c:pt idx="71">
                  <c:v>113</c:v>
                </c:pt>
                <c:pt idx="72">
                  <c:v>112</c:v>
                </c:pt>
                <c:pt idx="73">
                  <c:v>113</c:v>
                </c:pt>
                <c:pt idx="74">
                  <c:v>113</c:v>
                </c:pt>
                <c:pt idx="75">
                  <c:v>113</c:v>
                </c:pt>
                <c:pt idx="76">
                  <c:v>113</c:v>
                </c:pt>
                <c:pt idx="77">
                  <c:v>113</c:v>
                </c:pt>
                <c:pt idx="78">
                  <c:v>113</c:v>
                </c:pt>
                <c:pt idx="79">
                  <c:v>112</c:v>
                </c:pt>
                <c:pt idx="80">
                  <c:v>113</c:v>
                </c:pt>
                <c:pt idx="81">
                  <c:v>112</c:v>
                </c:pt>
                <c:pt idx="82">
                  <c:v>112</c:v>
                </c:pt>
                <c:pt idx="83">
                  <c:v>113</c:v>
                </c:pt>
                <c:pt idx="84">
                  <c:v>112</c:v>
                </c:pt>
                <c:pt idx="85">
                  <c:v>112</c:v>
                </c:pt>
                <c:pt idx="86">
                  <c:v>113</c:v>
                </c:pt>
                <c:pt idx="87">
                  <c:v>113</c:v>
                </c:pt>
                <c:pt idx="88">
                  <c:v>113</c:v>
                </c:pt>
                <c:pt idx="89">
                  <c:v>113</c:v>
                </c:pt>
                <c:pt idx="90">
                  <c:v>89</c:v>
                </c:pt>
                <c:pt idx="91">
                  <c:v>88</c:v>
                </c:pt>
                <c:pt idx="92">
                  <c:v>89</c:v>
                </c:pt>
                <c:pt idx="93">
                  <c:v>89</c:v>
                </c:pt>
                <c:pt idx="94">
                  <c:v>89</c:v>
                </c:pt>
                <c:pt idx="95">
                  <c:v>89</c:v>
                </c:pt>
                <c:pt idx="96">
                  <c:v>89</c:v>
                </c:pt>
                <c:pt idx="97">
                  <c:v>89</c:v>
                </c:pt>
                <c:pt idx="98">
                  <c:v>89</c:v>
                </c:pt>
                <c:pt idx="99">
                  <c:v>89</c:v>
                </c:pt>
                <c:pt idx="100">
                  <c:v>89</c:v>
                </c:pt>
                <c:pt idx="101">
                  <c:v>89</c:v>
                </c:pt>
                <c:pt idx="102">
                  <c:v>89</c:v>
                </c:pt>
                <c:pt idx="103">
                  <c:v>89</c:v>
                </c:pt>
                <c:pt idx="104">
                  <c:v>89</c:v>
                </c:pt>
                <c:pt idx="105">
                  <c:v>89</c:v>
                </c:pt>
                <c:pt idx="106">
                  <c:v>89</c:v>
                </c:pt>
                <c:pt idx="107">
                  <c:v>89</c:v>
                </c:pt>
                <c:pt idx="108">
                  <c:v>89</c:v>
                </c:pt>
                <c:pt idx="109">
                  <c:v>89</c:v>
                </c:pt>
                <c:pt idx="110">
                  <c:v>88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89</c:v>
                </c:pt>
                <c:pt idx="115">
                  <c:v>89</c:v>
                </c:pt>
                <c:pt idx="116">
                  <c:v>89</c:v>
                </c:pt>
                <c:pt idx="117">
                  <c:v>89</c:v>
                </c:pt>
                <c:pt idx="118">
                  <c:v>89</c:v>
                </c:pt>
                <c:pt idx="119">
                  <c:v>89</c:v>
                </c:pt>
                <c:pt idx="120">
                  <c:v>68</c:v>
                </c:pt>
                <c:pt idx="121">
                  <c:v>68</c:v>
                </c:pt>
                <c:pt idx="122">
                  <c:v>67</c:v>
                </c:pt>
                <c:pt idx="123">
                  <c:v>68</c:v>
                </c:pt>
                <c:pt idx="124">
                  <c:v>68</c:v>
                </c:pt>
                <c:pt idx="125">
                  <c:v>68</c:v>
                </c:pt>
                <c:pt idx="126">
                  <c:v>68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68</c:v>
                </c:pt>
                <c:pt idx="134">
                  <c:v>68</c:v>
                </c:pt>
                <c:pt idx="135">
                  <c:v>68</c:v>
                </c:pt>
                <c:pt idx="136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67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68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53</c:v>
                </c:pt>
                <c:pt idx="151">
                  <c:v>52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53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53</c:v>
                </c:pt>
                <c:pt idx="167">
                  <c:v>53</c:v>
                </c:pt>
                <c:pt idx="168">
                  <c:v>53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53</c:v>
                </c:pt>
                <c:pt idx="179">
                  <c:v>53</c:v>
                </c:pt>
                <c:pt idx="180">
                  <c:v>42</c:v>
                </c:pt>
                <c:pt idx="181">
                  <c:v>41</c:v>
                </c:pt>
                <c:pt idx="182">
                  <c:v>42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42</c:v>
                </c:pt>
                <c:pt idx="191">
                  <c:v>42</c:v>
                </c:pt>
                <c:pt idx="192">
                  <c:v>42</c:v>
                </c:pt>
                <c:pt idx="193">
                  <c:v>41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42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41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27</c:v>
                </c:pt>
                <c:pt idx="262">
                  <c:v>27</c:v>
                </c:pt>
                <c:pt idx="263">
                  <c:v>27</c:v>
                </c:pt>
                <c:pt idx="264">
                  <c:v>27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4E-4D24-8FB8-79DA34A77E05}"/>
            </c:ext>
          </c:extLst>
        </c:ser>
        <c:ser>
          <c:idx val="1"/>
          <c:order val="1"/>
          <c:tx>
            <c:strRef>
              <c:f>ThresholdData!$BA$3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ThresholdData!$BA$4:$BA$282</c:f>
              <c:numCache>
                <c:formatCode>General</c:formatCode>
                <c:ptCount val="279"/>
                <c:pt idx="270">
                  <c:v>3361.0535598830102</c:v>
                </c:pt>
                <c:pt idx="271">
                  <c:v>864.34009251586303</c:v>
                </c:pt>
                <c:pt idx="272">
                  <c:v>312.13435876884699</c:v>
                </c:pt>
                <c:pt idx="273">
                  <c:v>141.35037283708201</c:v>
                </c:pt>
                <c:pt idx="274">
                  <c:v>74.999999999429605</c:v>
                </c:pt>
                <c:pt idx="275">
                  <c:v>44.654828117838299</c:v>
                </c:pt>
                <c:pt idx="276">
                  <c:v>28.987297044881402</c:v>
                </c:pt>
                <c:pt idx="277">
                  <c:v>20.110269789404601</c:v>
                </c:pt>
                <c:pt idx="278">
                  <c:v>14.6998307176792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4E-4D24-8FB8-79DA34A77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ThresholdData!$BD$292</c:f>
          <c:strCache>
            <c:ptCount val="1"/>
            <c:pt idx="0">
              <c:v>Thresholds for n=100000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ThresholdData!$BE$3</c:f>
              <c:strCache>
                <c:ptCount val="1"/>
                <c:pt idx="0">
                  <c:v>Optimal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Exponential Approx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5126859142607174E-2"/>
                  <c:y val="-0.137728565179352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31457e</a:t>
                    </a:r>
                    <a:r>
                      <a:rPr lang="en-US" baseline="30000"/>
                      <a:t>-2.432𝜏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ThresholdData!$BE$4:$BE$282</c:f>
              <c:numCache>
                <c:formatCode>General</c:formatCode>
                <c:ptCount val="279"/>
                <c:pt idx="0">
                  <c:v>190</c:v>
                </c:pt>
                <c:pt idx="1">
                  <c:v>190</c:v>
                </c:pt>
                <c:pt idx="2">
                  <c:v>191</c:v>
                </c:pt>
                <c:pt idx="3">
                  <c:v>189</c:v>
                </c:pt>
                <c:pt idx="4">
                  <c:v>190</c:v>
                </c:pt>
                <c:pt idx="5">
                  <c:v>191</c:v>
                </c:pt>
                <c:pt idx="6">
                  <c:v>192</c:v>
                </c:pt>
                <c:pt idx="7">
                  <c:v>191</c:v>
                </c:pt>
                <c:pt idx="8">
                  <c:v>191</c:v>
                </c:pt>
                <c:pt idx="9">
                  <c:v>191</c:v>
                </c:pt>
                <c:pt idx="10">
                  <c:v>189</c:v>
                </c:pt>
                <c:pt idx="11">
                  <c:v>190</c:v>
                </c:pt>
                <c:pt idx="12">
                  <c:v>190</c:v>
                </c:pt>
                <c:pt idx="13">
                  <c:v>190</c:v>
                </c:pt>
                <c:pt idx="14">
                  <c:v>191</c:v>
                </c:pt>
                <c:pt idx="15">
                  <c:v>191</c:v>
                </c:pt>
                <c:pt idx="16">
                  <c:v>191</c:v>
                </c:pt>
                <c:pt idx="17">
                  <c:v>191</c:v>
                </c:pt>
                <c:pt idx="18">
                  <c:v>190</c:v>
                </c:pt>
                <c:pt idx="19">
                  <c:v>189</c:v>
                </c:pt>
                <c:pt idx="20">
                  <c:v>189</c:v>
                </c:pt>
                <c:pt idx="21">
                  <c:v>190</c:v>
                </c:pt>
                <c:pt idx="22">
                  <c:v>190</c:v>
                </c:pt>
                <c:pt idx="23">
                  <c:v>189</c:v>
                </c:pt>
                <c:pt idx="24">
                  <c:v>190</c:v>
                </c:pt>
                <c:pt idx="25">
                  <c:v>191</c:v>
                </c:pt>
                <c:pt idx="26">
                  <c:v>190</c:v>
                </c:pt>
                <c:pt idx="27">
                  <c:v>191</c:v>
                </c:pt>
                <c:pt idx="28">
                  <c:v>190</c:v>
                </c:pt>
                <c:pt idx="29">
                  <c:v>190</c:v>
                </c:pt>
                <c:pt idx="30">
                  <c:v>150</c:v>
                </c:pt>
                <c:pt idx="31">
                  <c:v>151</c:v>
                </c:pt>
                <c:pt idx="32">
                  <c:v>150</c:v>
                </c:pt>
                <c:pt idx="33">
                  <c:v>149</c:v>
                </c:pt>
                <c:pt idx="34">
                  <c:v>150</c:v>
                </c:pt>
                <c:pt idx="35">
                  <c:v>151</c:v>
                </c:pt>
                <c:pt idx="36">
                  <c:v>151</c:v>
                </c:pt>
                <c:pt idx="37">
                  <c:v>149</c:v>
                </c:pt>
                <c:pt idx="38">
                  <c:v>150</c:v>
                </c:pt>
                <c:pt idx="39">
                  <c:v>151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149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151</c:v>
                </c:pt>
                <c:pt idx="48">
                  <c:v>151</c:v>
                </c:pt>
                <c:pt idx="49">
                  <c:v>150</c:v>
                </c:pt>
                <c:pt idx="50">
                  <c:v>151</c:v>
                </c:pt>
                <c:pt idx="51">
                  <c:v>151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149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151</c:v>
                </c:pt>
                <c:pt idx="60">
                  <c:v>118</c:v>
                </c:pt>
                <c:pt idx="61">
                  <c:v>119</c:v>
                </c:pt>
                <c:pt idx="62">
                  <c:v>118</c:v>
                </c:pt>
                <c:pt idx="63">
                  <c:v>119</c:v>
                </c:pt>
                <c:pt idx="64">
                  <c:v>119</c:v>
                </c:pt>
                <c:pt idx="65">
                  <c:v>117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118</c:v>
                </c:pt>
                <c:pt idx="70">
                  <c:v>118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119</c:v>
                </c:pt>
                <c:pt idx="77">
                  <c:v>118</c:v>
                </c:pt>
                <c:pt idx="78">
                  <c:v>119</c:v>
                </c:pt>
                <c:pt idx="79">
                  <c:v>119</c:v>
                </c:pt>
                <c:pt idx="80">
                  <c:v>119</c:v>
                </c:pt>
                <c:pt idx="81">
                  <c:v>119</c:v>
                </c:pt>
                <c:pt idx="82">
                  <c:v>119</c:v>
                </c:pt>
                <c:pt idx="83">
                  <c:v>119</c:v>
                </c:pt>
                <c:pt idx="84">
                  <c:v>118</c:v>
                </c:pt>
                <c:pt idx="85">
                  <c:v>119</c:v>
                </c:pt>
                <c:pt idx="86">
                  <c:v>118</c:v>
                </c:pt>
                <c:pt idx="87">
                  <c:v>118</c:v>
                </c:pt>
                <c:pt idx="88">
                  <c:v>119</c:v>
                </c:pt>
                <c:pt idx="89">
                  <c:v>118</c:v>
                </c:pt>
                <c:pt idx="90">
                  <c:v>93</c:v>
                </c:pt>
                <c:pt idx="91">
                  <c:v>93</c:v>
                </c:pt>
                <c:pt idx="92">
                  <c:v>93</c:v>
                </c:pt>
                <c:pt idx="93">
                  <c:v>93</c:v>
                </c:pt>
                <c:pt idx="94">
                  <c:v>93</c:v>
                </c:pt>
                <c:pt idx="95">
                  <c:v>93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93</c:v>
                </c:pt>
                <c:pt idx="105">
                  <c:v>93</c:v>
                </c:pt>
                <c:pt idx="106">
                  <c:v>93</c:v>
                </c:pt>
                <c:pt idx="107">
                  <c:v>92</c:v>
                </c:pt>
                <c:pt idx="108">
                  <c:v>93</c:v>
                </c:pt>
                <c:pt idx="109">
                  <c:v>92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93</c:v>
                </c:pt>
                <c:pt idx="114">
                  <c:v>93</c:v>
                </c:pt>
                <c:pt idx="115">
                  <c:v>93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71</c:v>
                </c:pt>
                <c:pt idx="121">
                  <c:v>71</c:v>
                </c:pt>
                <c:pt idx="122">
                  <c:v>71</c:v>
                </c:pt>
                <c:pt idx="123">
                  <c:v>71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70</c:v>
                </c:pt>
                <c:pt idx="131">
                  <c:v>71</c:v>
                </c:pt>
                <c:pt idx="132">
                  <c:v>71</c:v>
                </c:pt>
                <c:pt idx="133">
                  <c:v>71</c:v>
                </c:pt>
                <c:pt idx="134">
                  <c:v>71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70</c:v>
                </c:pt>
                <c:pt idx="139">
                  <c:v>71</c:v>
                </c:pt>
                <c:pt idx="140">
                  <c:v>71</c:v>
                </c:pt>
                <c:pt idx="141">
                  <c:v>71</c:v>
                </c:pt>
                <c:pt idx="142">
                  <c:v>71</c:v>
                </c:pt>
                <c:pt idx="143">
                  <c:v>70</c:v>
                </c:pt>
                <c:pt idx="144">
                  <c:v>71</c:v>
                </c:pt>
                <c:pt idx="145">
                  <c:v>71</c:v>
                </c:pt>
                <c:pt idx="146">
                  <c:v>71</c:v>
                </c:pt>
                <c:pt idx="147">
                  <c:v>70</c:v>
                </c:pt>
                <c:pt idx="148">
                  <c:v>71</c:v>
                </c:pt>
                <c:pt idx="149">
                  <c:v>71</c:v>
                </c:pt>
                <c:pt idx="150">
                  <c:v>55</c:v>
                </c:pt>
                <c:pt idx="151">
                  <c:v>55</c:v>
                </c:pt>
                <c:pt idx="152">
                  <c:v>54</c:v>
                </c:pt>
                <c:pt idx="153">
                  <c:v>55</c:v>
                </c:pt>
                <c:pt idx="154">
                  <c:v>55</c:v>
                </c:pt>
                <c:pt idx="155">
                  <c:v>55</c:v>
                </c:pt>
                <c:pt idx="156">
                  <c:v>55</c:v>
                </c:pt>
                <c:pt idx="157">
                  <c:v>54</c:v>
                </c:pt>
                <c:pt idx="158">
                  <c:v>55</c:v>
                </c:pt>
                <c:pt idx="159">
                  <c:v>55</c:v>
                </c:pt>
                <c:pt idx="160">
                  <c:v>55</c:v>
                </c:pt>
                <c:pt idx="161">
                  <c:v>55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54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54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43</c:v>
                </c:pt>
                <c:pt idx="195">
                  <c:v>43</c:v>
                </c:pt>
                <c:pt idx="196">
                  <c:v>43</c:v>
                </c:pt>
                <c:pt idx="197">
                  <c:v>43</c:v>
                </c:pt>
                <c:pt idx="198">
                  <c:v>43</c:v>
                </c:pt>
                <c:pt idx="199">
                  <c:v>43</c:v>
                </c:pt>
                <c:pt idx="200">
                  <c:v>43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35</c:v>
                </c:pt>
                <c:pt idx="211">
                  <c:v>35</c:v>
                </c:pt>
                <c:pt idx="212">
                  <c:v>35</c:v>
                </c:pt>
                <c:pt idx="213">
                  <c:v>35</c:v>
                </c:pt>
                <c:pt idx="214">
                  <c:v>35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34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2B-458E-9C9F-7338F18572D5}"/>
            </c:ext>
          </c:extLst>
        </c:ser>
        <c:ser>
          <c:idx val="1"/>
          <c:order val="1"/>
          <c:tx>
            <c:strRef>
              <c:f>ThresholdData!$BF$3</c:f>
              <c:strCache>
                <c:ptCount val="1"/>
                <c:pt idx="0">
                  <c:v>Theoretical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ThresholdData!$A$4:$A$282</c:f>
              <c:numCache>
                <c:formatCode>General</c:formatCode>
                <c:ptCount val="27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  <c:pt idx="19">
                  <c:v>2.1</c:v>
                </c:pt>
                <c:pt idx="20">
                  <c:v>2.1</c:v>
                </c:pt>
                <c:pt idx="21">
                  <c:v>2.1</c:v>
                </c:pt>
                <c:pt idx="22">
                  <c:v>2.1</c:v>
                </c:pt>
                <c:pt idx="23">
                  <c:v>2.1</c:v>
                </c:pt>
                <c:pt idx="24">
                  <c:v>2.1</c:v>
                </c:pt>
                <c:pt idx="25">
                  <c:v>2.1</c:v>
                </c:pt>
                <c:pt idx="26">
                  <c:v>2.1</c:v>
                </c:pt>
                <c:pt idx="27">
                  <c:v>2.1</c:v>
                </c:pt>
                <c:pt idx="28">
                  <c:v>2.1</c:v>
                </c:pt>
                <c:pt idx="29">
                  <c:v>2.1</c:v>
                </c:pt>
                <c:pt idx="30">
                  <c:v>2.2000000000000002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2.2000000000000002</c:v>
                </c:pt>
                <c:pt idx="44">
                  <c:v>2.2000000000000002</c:v>
                </c:pt>
                <c:pt idx="45">
                  <c:v>2.2000000000000002</c:v>
                </c:pt>
                <c:pt idx="46">
                  <c:v>2.2000000000000002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2.2000000000000002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2.2000000000000002</c:v>
                </c:pt>
                <c:pt idx="57">
                  <c:v>2.2000000000000002</c:v>
                </c:pt>
                <c:pt idx="58">
                  <c:v>2.2000000000000002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2.2999999999999998</c:v>
                </c:pt>
                <c:pt idx="62">
                  <c:v>2.2999999999999998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2.2999999999999998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2.2999999999999998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2.2999999999999998</c:v>
                </c:pt>
                <c:pt idx="84">
                  <c:v>2.2999999999999998</c:v>
                </c:pt>
                <c:pt idx="85">
                  <c:v>2.2999999999999998</c:v>
                </c:pt>
                <c:pt idx="86">
                  <c:v>2.2999999999999998</c:v>
                </c:pt>
                <c:pt idx="87">
                  <c:v>2.2999999999999998</c:v>
                </c:pt>
                <c:pt idx="88">
                  <c:v>2.2999999999999998</c:v>
                </c:pt>
                <c:pt idx="89">
                  <c:v>2.2999999999999998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2.4</c:v>
                </c:pt>
                <c:pt idx="113">
                  <c:v>2.4</c:v>
                </c:pt>
                <c:pt idx="114">
                  <c:v>2.4</c:v>
                </c:pt>
                <c:pt idx="115">
                  <c:v>2.4</c:v>
                </c:pt>
                <c:pt idx="116">
                  <c:v>2.4</c:v>
                </c:pt>
                <c:pt idx="117">
                  <c:v>2.4</c:v>
                </c:pt>
                <c:pt idx="118">
                  <c:v>2.4</c:v>
                </c:pt>
                <c:pt idx="119">
                  <c:v>2.4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2.6</c:v>
                </c:pt>
                <c:pt idx="151">
                  <c:v>2.6</c:v>
                </c:pt>
                <c:pt idx="152">
                  <c:v>2.6</c:v>
                </c:pt>
                <c:pt idx="153">
                  <c:v>2.6</c:v>
                </c:pt>
                <c:pt idx="154">
                  <c:v>2.6</c:v>
                </c:pt>
                <c:pt idx="155">
                  <c:v>2.6</c:v>
                </c:pt>
                <c:pt idx="156">
                  <c:v>2.6</c:v>
                </c:pt>
                <c:pt idx="157">
                  <c:v>2.6</c:v>
                </c:pt>
                <c:pt idx="158">
                  <c:v>2.6</c:v>
                </c:pt>
                <c:pt idx="159">
                  <c:v>2.6</c:v>
                </c:pt>
                <c:pt idx="160">
                  <c:v>2.6</c:v>
                </c:pt>
                <c:pt idx="161">
                  <c:v>2.6</c:v>
                </c:pt>
                <c:pt idx="162">
                  <c:v>2.6</c:v>
                </c:pt>
                <c:pt idx="163">
                  <c:v>2.6</c:v>
                </c:pt>
                <c:pt idx="164">
                  <c:v>2.6</c:v>
                </c:pt>
                <c:pt idx="165">
                  <c:v>2.6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2.6</c:v>
                </c:pt>
                <c:pt idx="170">
                  <c:v>2.6</c:v>
                </c:pt>
                <c:pt idx="171">
                  <c:v>2.6</c:v>
                </c:pt>
                <c:pt idx="172">
                  <c:v>2.6</c:v>
                </c:pt>
                <c:pt idx="173">
                  <c:v>2.6</c:v>
                </c:pt>
                <c:pt idx="174">
                  <c:v>2.6</c:v>
                </c:pt>
                <c:pt idx="175">
                  <c:v>2.6</c:v>
                </c:pt>
                <c:pt idx="176">
                  <c:v>2.6</c:v>
                </c:pt>
                <c:pt idx="177">
                  <c:v>2.6</c:v>
                </c:pt>
                <c:pt idx="178">
                  <c:v>2.6</c:v>
                </c:pt>
                <c:pt idx="179">
                  <c:v>2.6</c:v>
                </c:pt>
                <c:pt idx="180">
                  <c:v>2.7</c:v>
                </c:pt>
                <c:pt idx="181">
                  <c:v>2.7</c:v>
                </c:pt>
                <c:pt idx="182">
                  <c:v>2.7</c:v>
                </c:pt>
                <c:pt idx="183">
                  <c:v>2.7</c:v>
                </c:pt>
                <c:pt idx="184">
                  <c:v>2.7</c:v>
                </c:pt>
                <c:pt idx="185">
                  <c:v>2.7</c:v>
                </c:pt>
                <c:pt idx="186">
                  <c:v>2.7</c:v>
                </c:pt>
                <c:pt idx="187">
                  <c:v>2.7</c:v>
                </c:pt>
                <c:pt idx="188">
                  <c:v>2.7</c:v>
                </c:pt>
                <c:pt idx="189">
                  <c:v>2.7</c:v>
                </c:pt>
                <c:pt idx="190">
                  <c:v>2.7</c:v>
                </c:pt>
                <c:pt idx="191">
                  <c:v>2.7</c:v>
                </c:pt>
                <c:pt idx="192">
                  <c:v>2.7</c:v>
                </c:pt>
                <c:pt idx="193">
                  <c:v>2.7</c:v>
                </c:pt>
                <c:pt idx="194">
                  <c:v>2.7</c:v>
                </c:pt>
                <c:pt idx="195">
                  <c:v>2.7</c:v>
                </c:pt>
                <c:pt idx="196">
                  <c:v>2.7</c:v>
                </c:pt>
                <c:pt idx="197">
                  <c:v>2.7</c:v>
                </c:pt>
                <c:pt idx="198">
                  <c:v>2.7</c:v>
                </c:pt>
                <c:pt idx="199">
                  <c:v>2.7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2.7</c:v>
                </c:pt>
                <c:pt idx="204">
                  <c:v>2.7</c:v>
                </c:pt>
                <c:pt idx="205">
                  <c:v>2.7</c:v>
                </c:pt>
                <c:pt idx="206">
                  <c:v>2.7</c:v>
                </c:pt>
                <c:pt idx="207">
                  <c:v>2.7</c:v>
                </c:pt>
                <c:pt idx="208">
                  <c:v>2.7</c:v>
                </c:pt>
                <c:pt idx="209">
                  <c:v>2.7</c:v>
                </c:pt>
                <c:pt idx="210">
                  <c:v>2.8</c:v>
                </c:pt>
                <c:pt idx="211">
                  <c:v>2.8</c:v>
                </c:pt>
                <c:pt idx="212">
                  <c:v>2.8</c:v>
                </c:pt>
                <c:pt idx="213">
                  <c:v>2.8</c:v>
                </c:pt>
                <c:pt idx="214">
                  <c:v>2.8</c:v>
                </c:pt>
                <c:pt idx="215">
                  <c:v>2.8</c:v>
                </c:pt>
                <c:pt idx="216">
                  <c:v>2.8</c:v>
                </c:pt>
                <c:pt idx="217">
                  <c:v>2.8</c:v>
                </c:pt>
                <c:pt idx="218">
                  <c:v>2.8</c:v>
                </c:pt>
                <c:pt idx="219">
                  <c:v>2.8</c:v>
                </c:pt>
                <c:pt idx="220">
                  <c:v>2.8</c:v>
                </c:pt>
                <c:pt idx="221">
                  <c:v>2.8</c:v>
                </c:pt>
                <c:pt idx="222">
                  <c:v>2.8</c:v>
                </c:pt>
                <c:pt idx="223">
                  <c:v>2.8</c:v>
                </c:pt>
                <c:pt idx="224">
                  <c:v>2.8</c:v>
                </c:pt>
                <c:pt idx="225">
                  <c:v>2.8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2.9</c:v>
                </c:pt>
                <c:pt idx="244">
                  <c:v>2.9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2.9</c:v>
                </c:pt>
                <c:pt idx="249">
                  <c:v>2.9</c:v>
                </c:pt>
                <c:pt idx="250">
                  <c:v>2.9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2.9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2.9</c:v>
                </c:pt>
                <c:pt idx="259">
                  <c:v>2.9</c:v>
                </c:pt>
                <c:pt idx="260">
                  <c:v>2.9</c:v>
                </c:pt>
                <c:pt idx="261">
                  <c:v>2.9</c:v>
                </c:pt>
                <c:pt idx="262">
                  <c:v>2.9</c:v>
                </c:pt>
                <c:pt idx="263">
                  <c:v>2.9</c:v>
                </c:pt>
                <c:pt idx="264">
                  <c:v>2.9</c:v>
                </c:pt>
                <c:pt idx="265">
                  <c:v>2.9</c:v>
                </c:pt>
                <c:pt idx="266">
                  <c:v>2.9</c:v>
                </c:pt>
                <c:pt idx="267">
                  <c:v>2.9</c:v>
                </c:pt>
                <c:pt idx="268">
                  <c:v>2.9</c:v>
                </c:pt>
                <c:pt idx="269">
                  <c:v>2.9</c:v>
                </c:pt>
                <c:pt idx="270">
                  <c:v>2.1</c:v>
                </c:pt>
                <c:pt idx="271">
                  <c:v>2.2000000000000002</c:v>
                </c:pt>
                <c:pt idx="272">
                  <c:v>2.2999999999999998</c:v>
                </c:pt>
                <c:pt idx="273">
                  <c:v>2.4</c:v>
                </c:pt>
                <c:pt idx="274">
                  <c:v>2.5</c:v>
                </c:pt>
                <c:pt idx="275">
                  <c:v>2.6</c:v>
                </c:pt>
                <c:pt idx="276">
                  <c:v>2.7</c:v>
                </c:pt>
                <c:pt idx="277">
                  <c:v>2.8</c:v>
                </c:pt>
                <c:pt idx="278">
                  <c:v>2.9</c:v>
                </c:pt>
              </c:numCache>
            </c:numRef>
          </c:xVal>
          <c:yVal>
            <c:numRef>
              <c:f>ThresholdData!$BF$4:$BF$282</c:f>
              <c:numCache>
                <c:formatCode>General</c:formatCode>
                <c:ptCount val="279"/>
                <c:pt idx="270">
                  <c:v>3669.4981690167601</c:v>
                </c:pt>
                <c:pt idx="271">
                  <c:v>931.89843006979197</c:v>
                </c:pt>
                <c:pt idx="272">
                  <c:v>333.38035803787898</c:v>
                </c:pt>
                <c:pt idx="273">
                  <c:v>149.87106257850201</c:v>
                </c:pt>
                <c:pt idx="274">
                  <c:v>79.056941503602701</c:v>
                </c:pt>
                <c:pt idx="275">
                  <c:v>46.845435571172402</c:v>
                </c:pt>
                <c:pt idx="276">
                  <c:v>30.288191465509499</c:v>
                </c:pt>
                <c:pt idx="277">
                  <c:v>20.941941001573301</c:v>
                </c:pt>
                <c:pt idx="278">
                  <c:v>15.2635057413708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2B-458E-9C9F-7338F1857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733296"/>
        <c:axId val="1523728496"/>
      </c:scatterChart>
      <c:valAx>
        <c:axId val="152373329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Tau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28496"/>
        <c:crosses val="autoZero"/>
        <c:crossBetween val="midCat"/>
      </c:valAx>
      <c:valAx>
        <c:axId val="1523728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Threshold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Optimal Threshold Function Coefficient</a:t>
            </a:r>
            <a:endParaRPr lang="he-I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073709536307964E-2"/>
                  <c:y val="-1.676144648585593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Coefficient = 0.2945n + 2586.3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ThresholdData!$C$297:$C$308</c:f>
              <c:numCache>
                <c:formatCode>General</c:formatCode>
                <c:ptCount val="12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ThresholdData!$D$297:$D$308</c:f>
              <c:numCache>
                <c:formatCode>General</c:formatCode>
                <c:ptCount val="12"/>
                <c:pt idx="0">
                  <c:v>2913.8</c:v>
                </c:pt>
                <c:pt idx="1">
                  <c:v>3357.4</c:v>
                </c:pt>
                <c:pt idx="2">
                  <c:v>5252.8</c:v>
                </c:pt>
                <c:pt idx="3">
                  <c:v>8082.9</c:v>
                </c:pt>
                <c:pt idx="4">
                  <c:v>11871</c:v>
                </c:pt>
                <c:pt idx="5">
                  <c:v>15628</c:v>
                </c:pt>
                <c:pt idx="6">
                  <c:v>17387</c:v>
                </c:pt>
                <c:pt idx="7">
                  <c:v>21955</c:v>
                </c:pt>
                <c:pt idx="8">
                  <c:v>23482</c:v>
                </c:pt>
                <c:pt idx="9">
                  <c:v>25176</c:v>
                </c:pt>
                <c:pt idx="10">
                  <c:v>28683</c:v>
                </c:pt>
                <c:pt idx="11">
                  <c:v>31457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6-4151-8F9D-665E765C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127296"/>
        <c:axId val="1668122496"/>
      </c:scatterChart>
      <c:valAx>
        <c:axId val="16681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of Nodes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22496"/>
        <c:crosses val="autoZero"/>
        <c:crossBetween val="midCat"/>
      </c:valAx>
      <c:valAx>
        <c:axId val="16681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Expected Coefficient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2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Optimal Threshold Function Exponent</a:t>
            </a:r>
            <a:endParaRPr lang="he-IL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5943241469816272"/>
                  <c:y val="-0.188933362496354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Exponent = -0.118ln(n) - 1.0545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ThresholdData!$C$297:$C$308</c:f>
              <c:numCache>
                <c:formatCode>General</c:formatCode>
                <c:ptCount val="12"/>
                <c:pt idx="0">
                  <c:v>2500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ThresholdData!$E$297:$E$308</c:f>
              <c:numCache>
                <c:formatCode>General</c:formatCode>
                <c:ptCount val="12"/>
                <c:pt idx="0">
                  <c:v>-2.0219999999999998</c:v>
                </c:pt>
                <c:pt idx="1">
                  <c:v>-2.0579999999999998</c:v>
                </c:pt>
                <c:pt idx="2">
                  <c:v>-2.11</c:v>
                </c:pt>
                <c:pt idx="3">
                  <c:v>-2.1619999999999999</c:v>
                </c:pt>
                <c:pt idx="4">
                  <c:v>-2.2490000000000001</c:v>
                </c:pt>
                <c:pt idx="5">
                  <c:v>-2.31</c:v>
                </c:pt>
                <c:pt idx="6">
                  <c:v>-2.3130000000000002</c:v>
                </c:pt>
                <c:pt idx="7">
                  <c:v>-2.3780000000000001</c:v>
                </c:pt>
                <c:pt idx="8">
                  <c:v>-2.3769999999999998</c:v>
                </c:pt>
                <c:pt idx="9">
                  <c:v>-2.38</c:v>
                </c:pt>
                <c:pt idx="10">
                  <c:v>-2.4129999999999998</c:v>
                </c:pt>
                <c:pt idx="11">
                  <c:v>-2.4319999999999999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5D-40F8-9BA4-033A588BA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117696"/>
        <c:axId val="1668118176"/>
      </c:scatterChart>
      <c:valAx>
        <c:axId val="16681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of Nodes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18176"/>
        <c:crosses val="autoZero"/>
        <c:crossBetween val="midCat"/>
      </c:valAx>
      <c:valAx>
        <c:axId val="16681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Expected Exponent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1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31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5801346-0AA7-422D-B78A-7AFA165F0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9524</xdr:colOff>
      <xdr:row>9</xdr:row>
      <xdr:rowOff>19050</xdr:rowOff>
    </xdr:from>
    <xdr:to>
      <xdr:col>32</xdr:col>
      <xdr:colOff>352425</xdr:colOff>
      <xdr:row>30</xdr:row>
      <xdr:rowOff>171450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B7A0A46B-2FF0-4088-B642-B238DD97B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190499</xdr:rowOff>
    </xdr:from>
    <xdr:to>
      <xdr:col>14</xdr:col>
      <xdr:colOff>361949</xdr:colOff>
      <xdr:row>53</xdr:row>
      <xdr:rowOff>9524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08ADD311-FDDD-4629-8EC0-B3A46D57A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380999</xdr:colOff>
      <xdr:row>32</xdr:row>
      <xdr:rowOff>0</xdr:rowOff>
    </xdr:from>
    <xdr:to>
      <xdr:col>33</xdr:col>
      <xdr:colOff>9524</xdr:colOff>
      <xdr:row>53</xdr:row>
      <xdr:rowOff>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FE20CC57-4211-42C5-8D09-0960C679A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9D11EA0-E35E-4A72-AF92-74614F0E7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41309721-880E-44C8-9238-EBBDE8CE9B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D4A13EED-DC7F-4592-BE87-145F7CF60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80F46E94-FF2E-454D-AA7D-1FB77D1C9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7" name="תרשים 6">
          <a:extLst>
            <a:ext uri="{FF2B5EF4-FFF2-40B4-BE49-F238E27FC236}">
              <a16:creationId xmlns:a16="http://schemas.microsoft.com/office/drawing/2014/main" id="{1ECFF6F0-01D3-440F-B3DF-E51716BBC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ADD586AB-FD05-411D-8CA8-95DD9AB52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9" name="תרשים 8">
          <a:extLst>
            <a:ext uri="{FF2B5EF4-FFF2-40B4-BE49-F238E27FC236}">
              <a16:creationId xmlns:a16="http://schemas.microsoft.com/office/drawing/2014/main" id="{46A951EB-F907-436A-A384-91C714726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97D079C2-C717-48FB-BD0D-867EFC25B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11" name="תרשים 10">
          <a:extLst>
            <a:ext uri="{FF2B5EF4-FFF2-40B4-BE49-F238E27FC236}">
              <a16:creationId xmlns:a16="http://schemas.microsoft.com/office/drawing/2014/main" id="{8250DF5A-21C4-491A-B161-D0A7BC8C7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12" name="תרשים 11">
          <a:extLst>
            <a:ext uri="{FF2B5EF4-FFF2-40B4-BE49-F238E27FC236}">
              <a16:creationId xmlns:a16="http://schemas.microsoft.com/office/drawing/2014/main" id="{0703C92E-5935-442B-8658-4B771C0A0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13" name="תרשים 12">
          <a:extLst>
            <a:ext uri="{FF2B5EF4-FFF2-40B4-BE49-F238E27FC236}">
              <a16:creationId xmlns:a16="http://schemas.microsoft.com/office/drawing/2014/main" id="{8C4D3645-F5AD-4C42-98D3-7D251F281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id="14" name="תרשים 13">
          <a:extLst>
            <a:ext uri="{FF2B5EF4-FFF2-40B4-BE49-F238E27FC236}">
              <a16:creationId xmlns:a16="http://schemas.microsoft.com/office/drawing/2014/main" id="{E3AAF509-CFF7-41A3-80CA-CD620877D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0</xdr:colOff>
      <xdr:row>8</xdr:row>
      <xdr:rowOff>0</xdr:rowOff>
    </xdr:from>
    <xdr:to>
      <xdr:col>31</xdr:col>
      <xdr:colOff>304800</xdr:colOff>
      <xdr:row>22</xdr:row>
      <xdr:rowOff>76200</xdr:rowOff>
    </xdr:to>
    <xdr:graphicFrame macro="">
      <xdr:nvGraphicFramePr>
        <xdr:cNvPr id="15" name="תרשים 14">
          <a:extLst>
            <a:ext uri="{FF2B5EF4-FFF2-40B4-BE49-F238E27FC236}">
              <a16:creationId xmlns:a16="http://schemas.microsoft.com/office/drawing/2014/main" id="{E8A746DE-1922-460E-ACA5-8367FB50A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0</xdr:colOff>
      <xdr:row>23</xdr:row>
      <xdr:rowOff>0</xdr:rowOff>
    </xdr:from>
    <xdr:to>
      <xdr:col>31</xdr:col>
      <xdr:colOff>304800</xdr:colOff>
      <xdr:row>37</xdr:row>
      <xdr:rowOff>76200</xdr:rowOff>
    </xdr:to>
    <xdr:graphicFrame macro="">
      <xdr:nvGraphicFramePr>
        <xdr:cNvPr id="16" name="תרשים 15">
          <a:extLst>
            <a:ext uri="{FF2B5EF4-FFF2-40B4-BE49-F238E27FC236}">
              <a16:creationId xmlns:a16="http://schemas.microsoft.com/office/drawing/2014/main" id="{F6A185C6-62DF-4BD0-AF7B-E9AA717CC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104775</xdr:rowOff>
    </xdr:to>
    <xdr:sp macro="" textlink="">
      <xdr:nvSpPr>
        <xdr:cNvPr id="2049" name="AutoShape 1" descr="{\displaystyle {\boldsymbol {\tau }}}">
          <a:extLst>
            <a:ext uri="{FF2B5EF4-FFF2-40B4-BE49-F238E27FC236}">
              <a16:creationId xmlns:a16="http://schemas.microsoft.com/office/drawing/2014/main" id="{58FAA749-207E-85AE-197F-3C4A7519AC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24AC9-5E9F-4435-9FF1-ADA828C7BBDF}" name="טבלה1" displayName="טבלה1" ref="O1:P10" totalsRowShown="0">
  <autoFilter ref="O1:P10" xr:uid="{E4424AC9-5E9F-4435-9FF1-ADA828C7BBDF}"/>
  <tableColumns count="2">
    <tableColumn id="1" xr3:uid="{776993C7-4FB9-4EE6-9655-635B51A947D8}" name="tau"/>
    <tableColumn id="2" xr3:uid="{23E7FA44-FAA5-42B5-8FEF-481CD5F2CCCF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2CC00-82EC-44AE-A0A7-993B2EA28DDA}" name="טבלה2" displayName="טבלה2" ref="Q1:R3" totalsRowShown="0">
  <autoFilter ref="Q1:R3" xr:uid="{FD32CC00-82EC-44AE-A0A7-993B2EA28DDA}"/>
  <tableColumns count="2">
    <tableColumn id="1" xr3:uid="{92266058-F365-4183-A81A-8692A74B0193}" name="n" dataDxfId="1"/>
    <tableColumn id="2" xr3:uid="{809A8540-578D-402E-A8C5-3128D82B5DBB}" name="row-st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D32C-0791-490B-A66D-B73A4FB46786}">
  <dimension ref="A1:AI8"/>
  <sheetViews>
    <sheetView topLeftCell="A19" workbookViewId="0">
      <selection activeCell="AI33" sqref="AI33"/>
    </sheetView>
  </sheetViews>
  <sheetFormatPr defaultRowHeight="15" x14ac:dyDescent="0.25"/>
  <cols>
    <col min="1" max="1" width="19.5703125" customWidth="1"/>
    <col min="3" max="42" width="5.7109375" customWidth="1"/>
  </cols>
  <sheetData>
    <row r="1" spans="1:35" x14ac:dyDescent="0.25">
      <c r="A1" s="24" t="s">
        <v>10</v>
      </c>
      <c r="B1" s="25" t="s">
        <v>11</v>
      </c>
    </row>
    <row r="2" spans="1:35" x14ac:dyDescent="0.25">
      <c r="A2" s="26">
        <v>2.9</v>
      </c>
      <c r="B2" s="27">
        <v>100000</v>
      </c>
      <c r="F2" s="31"/>
      <c r="K2" s="31"/>
      <c r="L2" s="31"/>
      <c r="Q2" s="31"/>
      <c r="U2" s="31"/>
      <c r="V2" s="31"/>
      <c r="AA2" s="31"/>
      <c r="AE2" s="31"/>
      <c r="AF2" s="31"/>
      <c r="AH2" s="31"/>
      <c r="AI2" s="31"/>
    </row>
    <row r="3" spans="1:35" x14ac:dyDescent="0.25">
      <c r="E3" s="31"/>
      <c r="F3" s="31"/>
      <c r="K3" s="31"/>
      <c r="M3" s="31"/>
      <c r="P3" s="31"/>
      <c r="R3" s="31"/>
      <c r="U3" s="31"/>
      <c r="W3" s="31"/>
      <c r="Z3" s="31"/>
      <c r="AB3" s="31"/>
      <c r="AE3" s="31"/>
      <c r="AG3" s="31"/>
      <c r="AI3" s="31"/>
    </row>
    <row r="4" spans="1:35" x14ac:dyDescent="0.25">
      <c r="A4" s="24" t="s">
        <v>20</v>
      </c>
      <c r="B4" s="25" t="s">
        <v>21</v>
      </c>
      <c r="D4" s="31"/>
      <c r="E4" s="31"/>
      <c r="F4" s="31"/>
      <c r="G4" s="31"/>
      <c r="H4" s="31"/>
      <c r="I4" s="31"/>
      <c r="K4" s="31"/>
      <c r="L4" s="31"/>
      <c r="M4" s="31"/>
      <c r="P4" s="31"/>
      <c r="R4" s="31"/>
      <c r="U4" s="31"/>
      <c r="V4" s="31"/>
      <c r="Z4" s="31"/>
      <c r="AB4" s="31"/>
      <c r="AE4" s="31"/>
      <c r="AG4" s="31"/>
      <c r="AI4" s="31"/>
    </row>
    <row r="5" spans="1:35" x14ac:dyDescent="0.25">
      <c r="A5" s="28" t="s">
        <v>1</v>
      </c>
      <c r="B5" s="29" t="b">
        <v>1</v>
      </c>
      <c r="D5" s="31"/>
      <c r="E5" s="31"/>
      <c r="F5" s="31"/>
      <c r="G5" s="31"/>
      <c r="H5" s="31"/>
      <c r="I5" s="31"/>
      <c r="K5" s="31"/>
      <c r="O5" s="31"/>
      <c r="P5" s="31"/>
      <c r="Q5" s="31"/>
      <c r="R5" s="31"/>
      <c r="S5" s="31"/>
      <c r="U5" s="31"/>
      <c r="W5" s="31"/>
      <c r="Y5" s="31"/>
      <c r="Z5" s="31"/>
      <c r="AA5" s="31"/>
      <c r="AB5" s="31"/>
      <c r="AC5" s="31"/>
      <c r="AE5" s="31"/>
      <c r="AI5" s="31"/>
    </row>
    <row r="6" spans="1:35" x14ac:dyDescent="0.25">
      <c r="A6" s="28" t="s">
        <v>2</v>
      </c>
      <c r="B6" s="29" t="b">
        <v>1</v>
      </c>
      <c r="E6" s="31"/>
      <c r="F6" s="31"/>
      <c r="K6" s="31"/>
      <c r="O6" s="31"/>
      <c r="S6" s="31"/>
      <c r="U6" s="31"/>
      <c r="W6" s="31"/>
      <c r="Y6" s="31"/>
      <c r="AC6" s="31"/>
      <c r="AE6" s="31"/>
      <c r="AI6" s="31"/>
    </row>
    <row r="7" spans="1:35" x14ac:dyDescent="0.25">
      <c r="A7" s="28" t="s">
        <v>22</v>
      </c>
      <c r="B7" s="29" t="b">
        <v>1</v>
      </c>
      <c r="F7" s="31"/>
      <c r="K7" s="31"/>
      <c r="O7" s="31"/>
      <c r="S7" s="31"/>
      <c r="U7" s="31"/>
      <c r="W7" s="31"/>
      <c r="Y7" s="31"/>
      <c r="AC7" s="31"/>
      <c r="AE7" s="31"/>
      <c r="AI7" s="31"/>
    </row>
    <row r="8" spans="1:35" x14ac:dyDescent="0.25">
      <c r="A8" s="26" t="s">
        <v>23</v>
      </c>
      <c r="B8" s="30" t="b">
        <v>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B14A4B-0FCC-42B9-8527-DE2572CB3B0D}">
          <x14:formula1>
            <xm:f>'Viewer-Helper'!$Q$2:$Q$3</xm:f>
          </x14:formula1>
          <xm:sqref>B2</xm:sqref>
        </x14:dataValidation>
        <x14:dataValidation type="list" allowBlank="1" showInputMessage="1" showErrorMessage="1" xr:uid="{43D5BD5C-D8DE-445F-A288-E044BD6C8C4C}">
          <x14:formula1>
            <xm:f>'Viewer-Helper'!$O$2:$O$10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3D0-0C8C-4D2C-A161-F87E699E62D3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5FC8-CA60-452A-A3F8-443331A338F9}">
  <sheetPr>
    <tabColor theme="1" tint="0.14999847407452621"/>
  </sheetPr>
  <dimension ref="A1:CL248"/>
  <sheetViews>
    <sheetView topLeftCell="A4" workbookViewId="0">
      <selection activeCell="B4" sqref="B4"/>
    </sheetView>
  </sheetViews>
  <sheetFormatPr defaultRowHeight="15" x14ac:dyDescent="0.25"/>
  <sheetData>
    <row r="1" spans="1:9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x14ac:dyDescent="0.25">
      <c r="A2" s="17">
        <v>2.1</v>
      </c>
      <c r="B2" s="18"/>
      <c r="C2" s="18"/>
      <c r="D2" s="18"/>
      <c r="E2" s="18"/>
      <c r="F2" s="18"/>
      <c r="G2" s="18"/>
      <c r="H2" s="18"/>
      <c r="I2" s="18"/>
      <c r="J2" s="19"/>
      <c r="K2" s="17">
        <f>A2+0.1</f>
        <v>2.2000000000000002</v>
      </c>
      <c r="L2" s="18"/>
      <c r="M2" s="18"/>
      <c r="N2" s="18"/>
      <c r="O2" s="18"/>
      <c r="P2" s="18"/>
      <c r="Q2" s="18"/>
      <c r="R2" s="18"/>
      <c r="S2" s="18"/>
      <c r="T2" s="19"/>
      <c r="U2" s="17">
        <f>K2+0.1</f>
        <v>2.3000000000000003</v>
      </c>
      <c r="V2" s="18"/>
      <c r="W2" s="18"/>
      <c r="X2" s="18"/>
      <c r="Y2" s="18"/>
      <c r="Z2" s="18"/>
      <c r="AA2" s="18"/>
      <c r="AB2" s="18"/>
      <c r="AC2" s="18"/>
      <c r="AD2" s="19"/>
      <c r="AE2" s="17">
        <f>U2+0.1</f>
        <v>2.4000000000000004</v>
      </c>
      <c r="AF2" s="18"/>
      <c r="AG2" s="18"/>
      <c r="AH2" s="18"/>
      <c r="AI2" s="18"/>
      <c r="AJ2" s="18"/>
      <c r="AK2" s="18"/>
      <c r="AL2" s="18"/>
      <c r="AM2" s="18"/>
      <c r="AN2" s="19"/>
      <c r="AO2" s="17">
        <f>AE2+0.1</f>
        <v>2.5000000000000004</v>
      </c>
      <c r="AP2" s="18"/>
      <c r="AQ2" s="18"/>
      <c r="AR2" s="18"/>
      <c r="AS2" s="18"/>
      <c r="AT2" s="18"/>
      <c r="AU2" s="18"/>
      <c r="AV2" s="18"/>
      <c r="AW2" s="18"/>
      <c r="AX2" s="19"/>
      <c r="AY2" s="17">
        <f>AO2+0.1</f>
        <v>2.6000000000000005</v>
      </c>
      <c r="AZ2" s="18"/>
      <c r="BA2" s="18"/>
      <c r="BB2" s="18"/>
      <c r="BC2" s="18"/>
      <c r="BD2" s="18"/>
      <c r="BE2" s="18"/>
      <c r="BF2" s="18"/>
      <c r="BG2" s="18"/>
      <c r="BH2" s="19"/>
      <c r="BI2" s="17">
        <f>AY2+0.1</f>
        <v>2.7000000000000006</v>
      </c>
      <c r="BJ2" s="18"/>
      <c r="BK2" s="18"/>
      <c r="BL2" s="18"/>
      <c r="BM2" s="18"/>
      <c r="BN2" s="18"/>
      <c r="BO2" s="18"/>
      <c r="BP2" s="18"/>
      <c r="BQ2" s="18"/>
      <c r="BR2" s="19"/>
      <c r="BS2" s="17">
        <f>BI2+0.1</f>
        <v>2.8000000000000007</v>
      </c>
      <c r="BT2" s="18"/>
      <c r="BU2" s="18"/>
      <c r="BV2" s="18"/>
      <c r="BW2" s="18"/>
      <c r="BX2" s="18"/>
      <c r="BY2" s="18"/>
      <c r="BZ2" s="18"/>
      <c r="CA2" s="18"/>
      <c r="CB2" s="19"/>
      <c r="CC2" s="17">
        <f>BS2+0.1</f>
        <v>2.9000000000000008</v>
      </c>
      <c r="CD2" s="3"/>
      <c r="CE2" s="3"/>
      <c r="CF2" s="3"/>
      <c r="CG2" s="3"/>
      <c r="CH2" s="3"/>
      <c r="CI2" s="3"/>
      <c r="CJ2" s="3"/>
      <c r="CK2" s="3"/>
      <c r="CL2" s="4"/>
    </row>
    <row r="3" spans="1:90" x14ac:dyDescent="0.25">
      <c r="A3" s="2" t="s">
        <v>4</v>
      </c>
      <c r="B3" s="3"/>
      <c r="C3" s="3"/>
      <c r="D3" s="3"/>
      <c r="E3" s="4"/>
      <c r="F3" s="2" t="s">
        <v>5</v>
      </c>
      <c r="G3" s="3"/>
      <c r="H3" s="3"/>
      <c r="I3" s="3"/>
      <c r="J3" s="4"/>
      <c r="K3" s="2" t="s">
        <v>4</v>
      </c>
      <c r="L3" s="3"/>
      <c r="M3" s="3"/>
      <c r="N3" s="3"/>
      <c r="O3" s="4"/>
      <c r="P3" s="2" t="s">
        <v>5</v>
      </c>
      <c r="Q3" s="3"/>
      <c r="R3" s="3"/>
      <c r="S3" s="3"/>
      <c r="T3" s="4"/>
      <c r="U3" s="2" t="s">
        <v>4</v>
      </c>
      <c r="V3" s="3"/>
      <c r="W3" s="3"/>
      <c r="X3" s="3"/>
      <c r="Y3" s="4"/>
      <c r="Z3" s="2" t="s">
        <v>5</v>
      </c>
      <c r="AA3" s="3"/>
      <c r="AB3" s="3"/>
      <c r="AC3" s="3"/>
      <c r="AD3" s="4"/>
      <c r="AE3" s="2" t="s">
        <v>4</v>
      </c>
      <c r="AF3" s="3"/>
      <c r="AG3" s="3"/>
      <c r="AH3" s="3"/>
      <c r="AI3" s="4"/>
      <c r="AJ3" s="2" t="s">
        <v>5</v>
      </c>
      <c r="AK3" s="3"/>
      <c r="AL3" s="3"/>
      <c r="AM3" s="3"/>
      <c r="AN3" s="4"/>
      <c r="AO3" s="2" t="s">
        <v>4</v>
      </c>
      <c r="AP3" s="3"/>
      <c r="AQ3" s="3"/>
      <c r="AR3" s="3"/>
      <c r="AS3" s="4"/>
      <c r="AT3" s="2" t="s">
        <v>5</v>
      </c>
      <c r="AU3" s="3"/>
      <c r="AV3" s="3"/>
      <c r="AW3" s="3"/>
      <c r="AX3" s="4"/>
      <c r="AY3" s="2" t="s">
        <v>4</v>
      </c>
      <c r="AZ3" s="3"/>
      <c r="BA3" s="3"/>
      <c r="BB3" s="3"/>
      <c r="BC3" s="4"/>
      <c r="BD3" s="2" t="s">
        <v>5</v>
      </c>
      <c r="BE3" s="3"/>
      <c r="BF3" s="3"/>
      <c r="BG3" s="3"/>
      <c r="BH3" s="4"/>
      <c r="BI3" s="2" t="s">
        <v>4</v>
      </c>
      <c r="BJ3" s="3"/>
      <c r="BK3" s="3"/>
      <c r="BL3" s="3"/>
      <c r="BM3" s="4"/>
      <c r="BN3" s="2" t="s">
        <v>5</v>
      </c>
      <c r="BO3" s="3"/>
      <c r="BP3" s="3"/>
      <c r="BQ3" s="3"/>
      <c r="BR3" s="4"/>
      <c r="BS3" s="2" t="s">
        <v>4</v>
      </c>
      <c r="BT3" s="3"/>
      <c r="BU3" s="3"/>
      <c r="BV3" s="3"/>
      <c r="BW3" s="4"/>
      <c r="BX3" s="2" t="s">
        <v>5</v>
      </c>
      <c r="BY3" s="3"/>
      <c r="BZ3" s="3"/>
      <c r="CA3" s="3"/>
      <c r="CB3" s="4"/>
      <c r="CC3" s="2" t="s">
        <v>4</v>
      </c>
      <c r="CD3" s="3"/>
      <c r="CE3" s="3"/>
      <c r="CF3" s="3"/>
      <c r="CG3" s="4"/>
      <c r="CH3" s="2" t="s">
        <v>5</v>
      </c>
      <c r="CI3" s="3"/>
      <c r="CJ3" s="3"/>
      <c r="CK3" s="3"/>
      <c r="CL3" s="4"/>
    </row>
    <row r="4" spans="1:90" x14ac:dyDescent="0.25">
      <c r="A4" s="5"/>
      <c r="B4" s="6" t="s">
        <v>1</v>
      </c>
      <c r="C4" s="6" t="s">
        <v>2</v>
      </c>
      <c r="D4" s="6" t="s">
        <v>3</v>
      </c>
      <c r="E4" s="7" t="s">
        <v>6</v>
      </c>
      <c r="F4" s="5"/>
      <c r="G4" s="6" t="s">
        <v>1</v>
      </c>
      <c r="H4" s="6" t="s">
        <v>2</v>
      </c>
      <c r="I4" s="6" t="s">
        <v>3</v>
      </c>
      <c r="J4" s="7" t="s">
        <v>6</v>
      </c>
      <c r="K4" s="5"/>
      <c r="L4" s="6" t="s">
        <v>1</v>
      </c>
      <c r="M4" s="6" t="s">
        <v>2</v>
      </c>
      <c r="N4" s="6" t="s">
        <v>3</v>
      </c>
      <c r="O4" s="7" t="s">
        <v>6</v>
      </c>
      <c r="P4" s="5"/>
      <c r="Q4" s="6" t="s">
        <v>1</v>
      </c>
      <c r="R4" s="6" t="s">
        <v>2</v>
      </c>
      <c r="S4" s="6" t="s">
        <v>3</v>
      </c>
      <c r="T4" s="7" t="s">
        <v>6</v>
      </c>
      <c r="U4" s="5"/>
      <c r="V4" s="6" t="s">
        <v>1</v>
      </c>
      <c r="W4" s="6" t="s">
        <v>2</v>
      </c>
      <c r="X4" s="6" t="s">
        <v>3</v>
      </c>
      <c r="Y4" s="7" t="s">
        <v>6</v>
      </c>
      <c r="Z4" s="5"/>
      <c r="AA4" s="6" t="s">
        <v>1</v>
      </c>
      <c r="AB4" s="6" t="s">
        <v>2</v>
      </c>
      <c r="AC4" s="6" t="s">
        <v>3</v>
      </c>
      <c r="AD4" s="7" t="s">
        <v>6</v>
      </c>
      <c r="AE4" s="5"/>
      <c r="AF4" s="6" t="s">
        <v>1</v>
      </c>
      <c r="AG4" s="6" t="s">
        <v>2</v>
      </c>
      <c r="AH4" s="6" t="s">
        <v>3</v>
      </c>
      <c r="AI4" s="7" t="s">
        <v>6</v>
      </c>
      <c r="AJ4" s="5"/>
      <c r="AK4" s="6" t="s">
        <v>1</v>
      </c>
      <c r="AL4" s="6" t="s">
        <v>2</v>
      </c>
      <c r="AM4" s="6" t="s">
        <v>3</v>
      </c>
      <c r="AN4" s="7" t="s">
        <v>6</v>
      </c>
      <c r="AO4" s="5"/>
      <c r="AP4" s="6" t="s">
        <v>1</v>
      </c>
      <c r="AQ4" s="6" t="s">
        <v>2</v>
      </c>
      <c r="AR4" s="6" t="s">
        <v>3</v>
      </c>
      <c r="AS4" s="7" t="s">
        <v>6</v>
      </c>
      <c r="AT4" s="5"/>
      <c r="AU4" s="6" t="s">
        <v>1</v>
      </c>
      <c r="AV4" s="6" t="s">
        <v>2</v>
      </c>
      <c r="AW4" s="6" t="s">
        <v>3</v>
      </c>
      <c r="AX4" s="7" t="s">
        <v>6</v>
      </c>
      <c r="AY4" s="5"/>
      <c r="AZ4" s="6" t="s">
        <v>1</v>
      </c>
      <c r="BA4" s="6" t="s">
        <v>2</v>
      </c>
      <c r="BB4" s="6" t="s">
        <v>3</v>
      </c>
      <c r="BC4" s="7" t="s">
        <v>6</v>
      </c>
      <c r="BD4" s="5"/>
      <c r="BE4" s="6" t="s">
        <v>1</v>
      </c>
      <c r="BF4" s="6" t="s">
        <v>2</v>
      </c>
      <c r="BG4" s="6" t="s">
        <v>3</v>
      </c>
      <c r="BH4" s="7" t="s">
        <v>6</v>
      </c>
      <c r="BI4" s="5"/>
      <c r="BJ4" s="6" t="s">
        <v>1</v>
      </c>
      <c r="BK4" s="6" t="s">
        <v>2</v>
      </c>
      <c r="BL4" s="6" t="s">
        <v>3</v>
      </c>
      <c r="BM4" s="7" t="s">
        <v>6</v>
      </c>
      <c r="BN4" s="5"/>
      <c r="BO4" s="6" t="s">
        <v>1</v>
      </c>
      <c r="BP4" s="6" t="s">
        <v>2</v>
      </c>
      <c r="BQ4" s="6" t="s">
        <v>3</v>
      </c>
      <c r="BR4" s="7" t="s">
        <v>6</v>
      </c>
      <c r="BS4" s="5"/>
      <c r="BT4" s="6" t="s">
        <v>1</v>
      </c>
      <c r="BU4" s="6" t="s">
        <v>2</v>
      </c>
      <c r="BV4" s="6" t="s">
        <v>3</v>
      </c>
      <c r="BW4" s="7" t="s">
        <v>6</v>
      </c>
      <c r="BX4" s="5"/>
      <c r="BY4" s="6" t="s">
        <v>1</v>
      </c>
      <c r="BZ4" s="6" t="s">
        <v>2</v>
      </c>
      <c r="CA4" s="6" t="s">
        <v>3</v>
      </c>
      <c r="CB4" s="7" t="s">
        <v>6</v>
      </c>
      <c r="CC4" s="5"/>
      <c r="CD4" s="6" t="s">
        <v>1</v>
      </c>
      <c r="CE4" s="6" t="s">
        <v>2</v>
      </c>
      <c r="CF4" s="6" t="s">
        <v>3</v>
      </c>
      <c r="CG4" s="7" t="s">
        <v>6</v>
      </c>
      <c r="CH4" s="5"/>
      <c r="CI4" s="6" t="s">
        <v>1</v>
      </c>
      <c r="CJ4" s="6" t="s">
        <v>2</v>
      </c>
      <c r="CK4" s="6" t="s">
        <v>3</v>
      </c>
      <c r="CL4" s="7" t="s">
        <v>6</v>
      </c>
    </row>
    <row r="5" spans="1:90" x14ac:dyDescent="0.25">
      <c r="A5" s="14">
        <v>51.375843000000003</v>
      </c>
      <c r="B5" s="15">
        <v>66.966896000000006</v>
      </c>
      <c r="C5" s="15"/>
      <c r="D5" s="15"/>
      <c r="E5" s="16"/>
      <c r="F5" s="15">
        <v>1.2857654814720101</v>
      </c>
      <c r="G5" s="15">
        <v>5.3489752703789001E-2</v>
      </c>
      <c r="H5" s="15"/>
      <c r="I5" s="15"/>
      <c r="J5" s="16"/>
      <c r="K5" s="14">
        <v>46.779952999999999</v>
      </c>
      <c r="L5" s="15">
        <v>58.022522000000002</v>
      </c>
      <c r="M5" s="15"/>
      <c r="N5" s="15"/>
      <c r="O5" s="16"/>
      <c r="P5" s="15">
        <v>1.26195721876621</v>
      </c>
      <c r="Q5" s="15">
        <v>4.8712796895103397E-2</v>
      </c>
      <c r="R5" s="15"/>
      <c r="S5" s="15"/>
      <c r="T5" s="16"/>
      <c r="U5" s="14">
        <v>35.145650000000003</v>
      </c>
      <c r="V5" s="15">
        <v>33.402700000000003</v>
      </c>
      <c r="W5" s="15"/>
      <c r="X5" s="15"/>
      <c r="Y5" s="16"/>
      <c r="Z5" s="15">
        <v>1.2021171774864099</v>
      </c>
      <c r="AA5" s="15">
        <v>4.1455190905552303E-2</v>
      </c>
      <c r="AB5" s="15"/>
      <c r="AC5" s="15"/>
      <c r="AD5" s="16"/>
      <c r="AE5" s="14">
        <v>46.626980000000003</v>
      </c>
      <c r="AF5" s="15">
        <v>42.441160000000004</v>
      </c>
      <c r="AG5" s="15"/>
      <c r="AH5" s="15"/>
      <c r="AI5" s="16"/>
      <c r="AJ5" s="15">
        <v>1.2074566874504</v>
      </c>
      <c r="AK5" s="15">
        <v>5.03617043022705E-2</v>
      </c>
      <c r="AL5" s="15"/>
      <c r="AM5" s="15"/>
      <c r="AN5" s="16"/>
      <c r="AO5" s="14">
        <v>41.444645000000001</v>
      </c>
      <c r="AP5" s="15">
        <v>34.921157999999998</v>
      </c>
      <c r="AQ5" s="15"/>
      <c r="AR5" s="15"/>
      <c r="AS5" s="16"/>
      <c r="AT5" s="15">
        <v>1.18403342050313</v>
      </c>
      <c r="AU5" s="15">
        <v>5.4704595039810802E-2</v>
      </c>
      <c r="AV5" s="15"/>
      <c r="AW5" s="15"/>
      <c r="AX5" s="16"/>
      <c r="AY5" s="14">
        <v>38.341000000000001</v>
      </c>
      <c r="AZ5" s="15">
        <v>30.41347</v>
      </c>
      <c r="BA5" s="15"/>
      <c r="BB5" s="15"/>
      <c r="BC5" s="16"/>
      <c r="BD5" s="15">
        <v>1.1706418247222901</v>
      </c>
      <c r="BE5" s="15">
        <v>4.4164774318753097E-2</v>
      </c>
      <c r="BF5" s="15"/>
      <c r="BG5" s="15"/>
      <c r="BH5" s="16"/>
      <c r="BI5" s="14">
        <v>47.613056</v>
      </c>
      <c r="BJ5" s="15">
        <v>33.650337</v>
      </c>
      <c r="BK5" s="15"/>
      <c r="BL5" s="15"/>
      <c r="BM5" s="16"/>
      <c r="BN5" s="15">
        <v>1.11513497173786</v>
      </c>
      <c r="BO5" s="15">
        <v>3.7211375150208198E-2</v>
      </c>
      <c r="BP5" s="15"/>
      <c r="BQ5" s="15"/>
      <c r="BR5" s="16"/>
      <c r="BS5" s="14">
        <v>55.528877000000001</v>
      </c>
      <c r="BT5" s="15">
        <v>55.722983999999997</v>
      </c>
      <c r="BU5" s="15"/>
      <c r="BV5" s="15"/>
      <c r="BW5" s="16"/>
      <c r="BX5" s="15">
        <v>1.0920477125644601</v>
      </c>
      <c r="BY5" s="15">
        <v>2.8358655023138599E-2</v>
      </c>
      <c r="BZ5" s="15"/>
      <c r="CA5" s="15"/>
      <c r="CB5" s="16"/>
      <c r="CC5" s="14">
        <v>33.688679999999998</v>
      </c>
      <c r="CD5" s="15">
        <v>20.449207000000001</v>
      </c>
      <c r="CE5" s="15"/>
      <c r="CF5" s="15"/>
      <c r="CG5" s="16"/>
      <c r="CH5" s="15">
        <v>1.04850988483428</v>
      </c>
      <c r="CI5" s="15">
        <v>1.5487350326387799E-2</v>
      </c>
      <c r="CJ5" s="15"/>
      <c r="CK5" s="15"/>
      <c r="CL5" s="16"/>
    </row>
    <row r="6" spans="1:90" x14ac:dyDescent="0.25">
      <c r="A6" s="8">
        <v>54.280276999999998</v>
      </c>
      <c r="B6" s="9">
        <v>62.591614</v>
      </c>
      <c r="C6" s="9"/>
      <c r="D6" s="9"/>
      <c r="E6" s="10"/>
      <c r="F6" s="9">
        <v>1.28511241459846</v>
      </c>
      <c r="G6" s="9">
        <v>5.1479359027875801E-2</v>
      </c>
      <c r="H6" s="9"/>
      <c r="I6" s="9"/>
      <c r="J6" s="10"/>
      <c r="K6" s="8">
        <v>42.863807999999999</v>
      </c>
      <c r="L6" s="9">
        <v>43.730049999999999</v>
      </c>
      <c r="M6" s="9"/>
      <c r="N6" s="9"/>
      <c r="O6" s="10"/>
      <c r="P6" s="9">
        <v>1.2760423207283</v>
      </c>
      <c r="Q6" s="9">
        <v>6.0963117641978003E-2</v>
      </c>
      <c r="R6" s="9"/>
      <c r="S6" s="9"/>
      <c r="T6" s="10"/>
      <c r="U6" s="8">
        <v>37.473151999999999</v>
      </c>
      <c r="V6" s="9">
        <v>39.172789999999999</v>
      </c>
      <c r="W6" s="9"/>
      <c r="X6" s="9"/>
      <c r="Y6" s="10"/>
      <c r="Z6" s="9">
        <v>1.23205178105831</v>
      </c>
      <c r="AA6" s="9">
        <v>5.1091612183295103E-2</v>
      </c>
      <c r="AB6" s="9"/>
      <c r="AC6" s="9"/>
      <c r="AD6" s="10"/>
      <c r="AE6" s="8">
        <v>43.030003000000001</v>
      </c>
      <c r="AF6" s="9">
        <v>39.000354999999999</v>
      </c>
      <c r="AG6" s="9"/>
      <c r="AH6" s="9"/>
      <c r="AI6" s="10"/>
      <c r="AJ6" s="9">
        <v>1.20639397907257</v>
      </c>
      <c r="AK6" s="9">
        <v>5.0643541461265797E-2</v>
      </c>
      <c r="AL6" s="9"/>
      <c r="AM6" s="9"/>
      <c r="AN6" s="10"/>
      <c r="AO6" s="8">
        <v>40.149258000000003</v>
      </c>
      <c r="AP6" s="9">
        <v>33.708331999999999</v>
      </c>
      <c r="AQ6" s="9"/>
      <c r="AR6" s="9"/>
      <c r="AS6" s="10"/>
      <c r="AT6" s="9">
        <v>1.16644091618061</v>
      </c>
      <c r="AU6" s="9">
        <v>4.8941439896805501E-2</v>
      </c>
      <c r="AV6" s="9"/>
      <c r="AW6" s="9"/>
      <c r="AX6" s="10"/>
      <c r="AY6" s="8">
        <v>38.485810000000001</v>
      </c>
      <c r="AZ6" s="9">
        <v>25.612272000000001</v>
      </c>
      <c r="BA6" s="9"/>
      <c r="BB6" s="9"/>
      <c r="BC6" s="10"/>
      <c r="BD6" s="9">
        <v>1.12620619297027</v>
      </c>
      <c r="BE6" s="9">
        <v>4.1577811687496899E-2</v>
      </c>
      <c r="BF6" s="9"/>
      <c r="BG6" s="9"/>
      <c r="BH6" s="10"/>
      <c r="BI6" s="8">
        <v>42.538531999999996</v>
      </c>
      <c r="BJ6" s="9">
        <v>27.836020999999999</v>
      </c>
      <c r="BK6" s="9"/>
      <c r="BL6" s="9"/>
      <c r="BM6" s="10"/>
      <c r="BN6" s="9">
        <v>1.13597486191988</v>
      </c>
      <c r="BO6" s="9">
        <v>4.0986220726995502E-2</v>
      </c>
      <c r="BP6" s="9"/>
      <c r="BQ6" s="9"/>
      <c r="BR6" s="10"/>
      <c r="BS6" s="8">
        <v>41.778170000000003</v>
      </c>
      <c r="BT6" s="9">
        <v>28.396732</v>
      </c>
      <c r="BU6" s="9"/>
      <c r="BV6" s="9"/>
      <c r="BW6" s="10"/>
      <c r="BX6" s="9">
        <v>1.1100175877809499</v>
      </c>
      <c r="BY6" s="9">
        <v>5.0020994232801298E-2</v>
      </c>
      <c r="BZ6" s="9"/>
      <c r="CA6" s="9"/>
      <c r="CB6" s="10"/>
      <c r="CC6" s="8">
        <v>36.439506999999999</v>
      </c>
      <c r="CD6" s="9">
        <v>22.306906000000001</v>
      </c>
      <c r="CE6" s="9"/>
      <c r="CF6" s="9"/>
      <c r="CG6" s="10"/>
      <c r="CH6" s="9">
        <v>1.0841966050863201</v>
      </c>
      <c r="CI6" s="9">
        <v>3.7603782944991698E-2</v>
      </c>
      <c r="CJ6" s="9"/>
      <c r="CK6" s="9"/>
      <c r="CL6" s="10"/>
    </row>
    <row r="7" spans="1:90" x14ac:dyDescent="0.25">
      <c r="A7" s="8">
        <v>56.585120000000003</v>
      </c>
      <c r="B7" s="9">
        <v>69.042829999999995</v>
      </c>
      <c r="C7" s="9"/>
      <c r="D7" s="9"/>
      <c r="E7" s="10"/>
      <c r="F7" s="9">
        <v>1.2907214332818899</v>
      </c>
      <c r="G7" s="9">
        <v>5.8257111457780397E-2</v>
      </c>
      <c r="H7" s="9"/>
      <c r="I7" s="9"/>
      <c r="J7" s="10"/>
      <c r="K7" s="8">
        <v>45.391525000000001</v>
      </c>
      <c r="L7" s="9">
        <v>50.574750000000002</v>
      </c>
      <c r="M7" s="9"/>
      <c r="N7" s="9"/>
      <c r="O7" s="10"/>
      <c r="P7" s="9">
        <v>1.26181277573108</v>
      </c>
      <c r="Q7" s="9">
        <v>5.5897485173261797E-2</v>
      </c>
      <c r="R7" s="9"/>
      <c r="S7" s="9"/>
      <c r="T7" s="10"/>
      <c r="U7" s="8">
        <v>37.191189999999999</v>
      </c>
      <c r="V7" s="9">
        <v>37.205722999999999</v>
      </c>
      <c r="W7" s="9"/>
      <c r="X7" s="9"/>
      <c r="Y7" s="10"/>
      <c r="Z7" s="9">
        <v>1.21966169553995</v>
      </c>
      <c r="AA7" s="9">
        <v>4.5420401252401599E-2</v>
      </c>
      <c r="AB7" s="9"/>
      <c r="AC7" s="9"/>
      <c r="AD7" s="10"/>
      <c r="AE7" s="8">
        <v>40.826042000000001</v>
      </c>
      <c r="AF7" s="9">
        <v>38.642516999999998</v>
      </c>
      <c r="AG7" s="9"/>
      <c r="AH7" s="9"/>
      <c r="AI7" s="10"/>
      <c r="AJ7" s="9">
        <v>1.21187082648277</v>
      </c>
      <c r="AK7" s="9">
        <v>5.36727211877535E-2</v>
      </c>
      <c r="AL7" s="9"/>
      <c r="AM7" s="9"/>
      <c r="AN7" s="10"/>
      <c r="AO7" s="8">
        <v>40.417250000000003</v>
      </c>
      <c r="AP7" s="9">
        <v>32.456223000000001</v>
      </c>
      <c r="AQ7" s="9"/>
      <c r="AR7" s="9"/>
      <c r="AS7" s="10"/>
      <c r="AT7" s="9">
        <v>1.17959446406364</v>
      </c>
      <c r="AU7" s="9">
        <v>5.2429506426242098E-2</v>
      </c>
      <c r="AV7" s="9"/>
      <c r="AW7" s="9"/>
      <c r="AX7" s="10"/>
      <c r="AY7" s="8">
        <v>41.665120000000002</v>
      </c>
      <c r="AZ7" s="9">
        <v>31.556522000000001</v>
      </c>
      <c r="BA7" s="9"/>
      <c r="BB7" s="9"/>
      <c r="BC7" s="10"/>
      <c r="BD7" s="9">
        <v>1.1304734410047499</v>
      </c>
      <c r="BE7" s="9">
        <v>3.5358179174153202E-2</v>
      </c>
      <c r="BF7" s="9"/>
      <c r="BG7" s="9"/>
      <c r="BH7" s="10"/>
      <c r="BI7" s="8">
        <v>47.978565000000003</v>
      </c>
      <c r="BJ7" s="9">
        <v>39.761539999999997</v>
      </c>
      <c r="BK7" s="9"/>
      <c r="BL7" s="9"/>
      <c r="BM7" s="10"/>
      <c r="BN7" s="9">
        <v>1.1428078565001401</v>
      </c>
      <c r="BO7" s="9">
        <v>5.34261421859797E-2</v>
      </c>
      <c r="BP7" s="9"/>
      <c r="BQ7" s="9"/>
      <c r="BR7" s="10"/>
      <c r="BS7" s="8">
        <v>37.433509999999998</v>
      </c>
      <c r="BT7" s="9">
        <v>23.812735</v>
      </c>
      <c r="BU7" s="9"/>
      <c r="BV7" s="9"/>
      <c r="BW7" s="10"/>
      <c r="BX7" s="9">
        <v>1.1042861541509601</v>
      </c>
      <c r="BY7" s="9">
        <v>3.59487927923876E-2</v>
      </c>
      <c r="BZ7" s="9"/>
      <c r="CA7" s="9"/>
      <c r="CB7" s="10"/>
      <c r="CC7" s="8">
        <v>32.167079999999999</v>
      </c>
      <c r="CD7" s="9">
        <v>14.367502999999999</v>
      </c>
      <c r="CE7" s="9"/>
      <c r="CF7" s="9"/>
      <c r="CG7" s="10"/>
      <c r="CH7" s="9">
        <v>1.05571289265155</v>
      </c>
      <c r="CI7" s="9">
        <v>2.42108532561797E-2</v>
      </c>
      <c r="CJ7" s="9"/>
      <c r="CK7" s="9"/>
      <c r="CL7" s="10"/>
    </row>
    <row r="8" spans="1:90" x14ac:dyDescent="0.25">
      <c r="A8" s="8">
        <v>49.736620000000002</v>
      </c>
      <c r="B8" s="9">
        <v>67.429329999999993</v>
      </c>
      <c r="C8" s="9"/>
      <c r="D8" s="9"/>
      <c r="E8" s="10"/>
      <c r="F8" s="9">
        <v>1.3071540434956499</v>
      </c>
      <c r="G8" s="9">
        <v>5.9055052169969799E-2</v>
      </c>
      <c r="H8" s="9"/>
      <c r="I8" s="9"/>
      <c r="J8" s="10"/>
      <c r="K8" s="8">
        <v>54.984898000000001</v>
      </c>
      <c r="L8" s="9">
        <v>58.896988</v>
      </c>
      <c r="M8" s="9"/>
      <c r="N8" s="9"/>
      <c r="O8" s="10"/>
      <c r="P8" s="9">
        <v>1.2970799477100301</v>
      </c>
      <c r="Q8" s="9">
        <v>6.0062071612603803E-2</v>
      </c>
      <c r="R8" s="9"/>
      <c r="S8" s="9"/>
      <c r="T8" s="10"/>
      <c r="U8" s="8">
        <v>40.451991999999997</v>
      </c>
      <c r="V8" s="9">
        <v>43.219340000000003</v>
      </c>
      <c r="W8" s="9"/>
      <c r="X8" s="9"/>
      <c r="Y8" s="10"/>
      <c r="Z8" s="9">
        <v>1.2306655950546199</v>
      </c>
      <c r="AA8" s="9">
        <v>4.5142856548188899E-2</v>
      </c>
      <c r="AB8" s="9"/>
      <c r="AC8" s="9"/>
      <c r="AD8" s="10"/>
      <c r="AE8" s="8">
        <v>42.192146000000001</v>
      </c>
      <c r="AF8" s="9">
        <v>37.847256000000002</v>
      </c>
      <c r="AG8" s="9"/>
      <c r="AH8" s="9"/>
      <c r="AI8" s="10"/>
      <c r="AJ8" s="9">
        <v>1.2201898953914601</v>
      </c>
      <c r="AK8" s="9">
        <v>5.0006119458235597E-2</v>
      </c>
      <c r="AL8" s="9"/>
      <c r="AM8" s="9"/>
      <c r="AN8" s="10"/>
      <c r="AO8" s="8">
        <v>41.501114000000001</v>
      </c>
      <c r="AP8" s="9">
        <v>37.488791999999997</v>
      </c>
      <c r="AQ8" s="9"/>
      <c r="AR8" s="9"/>
      <c r="AS8" s="10"/>
      <c r="AT8" s="9">
        <v>1.16264013242721</v>
      </c>
      <c r="AU8" s="9">
        <v>4.7275528487098199E-2</v>
      </c>
      <c r="AV8" s="9"/>
      <c r="AW8" s="9"/>
      <c r="AX8" s="10"/>
      <c r="AY8" s="8">
        <v>36.430798000000003</v>
      </c>
      <c r="AZ8" s="9">
        <v>24.757083999999999</v>
      </c>
      <c r="BA8" s="9"/>
      <c r="BB8" s="9"/>
      <c r="BC8" s="10"/>
      <c r="BD8" s="9">
        <v>1.1207760678529699</v>
      </c>
      <c r="BE8" s="9">
        <v>3.4220461573381301E-2</v>
      </c>
      <c r="BF8" s="9"/>
      <c r="BG8" s="9"/>
      <c r="BH8" s="10"/>
      <c r="BI8" s="8">
        <v>45.418174999999998</v>
      </c>
      <c r="BJ8" s="9">
        <v>31.848175000000001</v>
      </c>
      <c r="BK8" s="9"/>
      <c r="BL8" s="9"/>
      <c r="BM8" s="10"/>
      <c r="BN8" s="9">
        <v>1.1480715980529701</v>
      </c>
      <c r="BO8" s="9">
        <v>4.1762262497402398E-2</v>
      </c>
      <c r="BP8" s="9"/>
      <c r="BQ8" s="9"/>
      <c r="BR8" s="10"/>
      <c r="BS8" s="8">
        <v>37.503532</v>
      </c>
      <c r="BT8" s="9">
        <v>24.171610000000001</v>
      </c>
      <c r="BU8" s="9"/>
      <c r="BV8" s="9"/>
      <c r="BW8" s="10"/>
      <c r="BX8" s="9">
        <v>1.1162687203884101</v>
      </c>
      <c r="BY8" s="9">
        <v>4.6192475098552899E-2</v>
      </c>
      <c r="BZ8" s="9"/>
      <c r="CA8" s="9"/>
      <c r="CB8" s="10"/>
      <c r="CC8" s="8">
        <v>44.457689999999999</v>
      </c>
      <c r="CD8" s="9">
        <v>39.828989999999997</v>
      </c>
      <c r="CE8" s="9"/>
      <c r="CF8" s="9"/>
      <c r="CG8" s="10"/>
      <c r="CH8" s="9">
        <v>1.08198933911323</v>
      </c>
      <c r="CI8" s="9">
        <v>3.5168263979679898E-2</v>
      </c>
      <c r="CJ8" s="9"/>
      <c r="CK8" s="9"/>
      <c r="CL8" s="10"/>
    </row>
    <row r="9" spans="1:90" x14ac:dyDescent="0.25">
      <c r="A9" s="8">
        <v>52.828119999999998</v>
      </c>
      <c r="B9" s="9">
        <v>65.246830000000003</v>
      </c>
      <c r="C9" s="9"/>
      <c r="D9" s="9"/>
      <c r="E9" s="10"/>
      <c r="F9" s="9">
        <v>1.30526944804191</v>
      </c>
      <c r="G9" s="9">
        <v>6.6147277807949004E-2</v>
      </c>
      <c r="H9" s="9"/>
      <c r="I9" s="9"/>
      <c r="J9" s="10"/>
      <c r="K9" s="8">
        <v>55.804340000000003</v>
      </c>
      <c r="L9" s="9">
        <v>62.320099999999996</v>
      </c>
      <c r="M9" s="9"/>
      <c r="N9" s="9"/>
      <c r="O9" s="10"/>
      <c r="P9" s="9">
        <v>1.2890055975914001</v>
      </c>
      <c r="Q9" s="9">
        <v>5.3856608384351599E-2</v>
      </c>
      <c r="R9" s="9"/>
      <c r="S9" s="9"/>
      <c r="T9" s="10"/>
      <c r="U9" s="8">
        <v>41.299515</v>
      </c>
      <c r="V9" s="9">
        <v>42.365679999999998</v>
      </c>
      <c r="W9" s="9"/>
      <c r="X9" s="9"/>
      <c r="Y9" s="10"/>
      <c r="Z9" s="9">
        <v>1.2319781546592701</v>
      </c>
      <c r="AA9" s="9">
        <v>5.1430029491385101E-2</v>
      </c>
      <c r="AB9" s="9"/>
      <c r="AC9" s="9"/>
      <c r="AD9" s="10"/>
      <c r="AE9" s="8">
        <v>43.908034999999998</v>
      </c>
      <c r="AF9" s="9">
        <v>43.728813000000002</v>
      </c>
      <c r="AG9" s="9"/>
      <c r="AH9" s="9"/>
      <c r="AI9" s="10"/>
      <c r="AJ9" s="9">
        <v>1.2043157396912501</v>
      </c>
      <c r="AK9" s="9">
        <v>5.2389992140880103E-2</v>
      </c>
      <c r="AL9" s="9"/>
      <c r="AM9" s="9"/>
      <c r="AN9" s="10"/>
      <c r="AO9" s="8">
        <v>36.972520000000003</v>
      </c>
      <c r="AP9" s="9">
        <v>28.633488</v>
      </c>
      <c r="AQ9" s="9"/>
      <c r="AR9" s="9"/>
      <c r="AS9" s="10"/>
      <c r="AT9" s="9">
        <v>1.14627845823764</v>
      </c>
      <c r="AU9" s="9">
        <v>4.0076109904474397E-2</v>
      </c>
      <c r="AV9" s="9"/>
      <c r="AW9" s="9"/>
      <c r="AX9" s="10"/>
      <c r="AY9" s="8">
        <v>39.536549999999998</v>
      </c>
      <c r="AZ9" s="9">
        <v>27.672329999999999</v>
      </c>
      <c r="BA9" s="9"/>
      <c r="BB9" s="9"/>
      <c r="BC9" s="10"/>
      <c r="BD9" s="9">
        <v>1.1219531728625201</v>
      </c>
      <c r="BE9" s="9">
        <v>3.6147517609740699E-2</v>
      </c>
      <c r="BF9" s="9"/>
      <c r="BG9" s="9"/>
      <c r="BH9" s="10"/>
      <c r="BI9" s="8">
        <v>53.231383999999998</v>
      </c>
      <c r="BJ9" s="9">
        <v>42.527389999999997</v>
      </c>
      <c r="BK9" s="9"/>
      <c r="BL9" s="9"/>
      <c r="BM9" s="10"/>
      <c r="BN9" s="9">
        <v>1.1518653112649899</v>
      </c>
      <c r="BO9" s="9">
        <v>4.1141055553522099E-2</v>
      </c>
      <c r="BP9" s="9"/>
      <c r="BQ9" s="9"/>
      <c r="BR9" s="10"/>
      <c r="BS9" s="8">
        <v>36.032555000000002</v>
      </c>
      <c r="BT9" s="9">
        <v>19.217214999999999</v>
      </c>
      <c r="BU9" s="9"/>
      <c r="BV9" s="9"/>
      <c r="BW9" s="10"/>
      <c r="BX9" s="9">
        <v>1.10064631772041</v>
      </c>
      <c r="BY9" s="9">
        <v>3.3287259687219697E-2</v>
      </c>
      <c r="BZ9" s="9"/>
      <c r="CA9" s="9"/>
      <c r="CB9" s="10"/>
      <c r="CC9" s="8">
        <v>44.900855999999997</v>
      </c>
      <c r="CD9" s="9">
        <v>29.532606000000001</v>
      </c>
      <c r="CE9" s="9"/>
      <c r="CF9" s="9"/>
      <c r="CG9" s="10"/>
      <c r="CH9" s="9">
        <v>1.1051272537708201</v>
      </c>
      <c r="CI9" s="9">
        <v>3.4591785637452001E-2</v>
      </c>
      <c r="CJ9" s="9"/>
      <c r="CK9" s="9"/>
      <c r="CL9" s="10"/>
    </row>
    <row r="10" spans="1:90" x14ac:dyDescent="0.25">
      <c r="A10" s="8">
        <v>59.721809999999998</v>
      </c>
      <c r="B10" s="9">
        <v>85.721500000000006</v>
      </c>
      <c r="C10" s="9"/>
      <c r="D10" s="9"/>
      <c r="E10" s="10"/>
      <c r="F10" s="9">
        <v>1.2988238501548699</v>
      </c>
      <c r="G10" s="9">
        <v>5.3286845042092003E-2</v>
      </c>
      <c r="H10" s="9"/>
      <c r="I10" s="9"/>
      <c r="J10" s="10"/>
      <c r="K10" s="8">
        <v>47.121070000000003</v>
      </c>
      <c r="L10" s="9">
        <v>52.616840000000003</v>
      </c>
      <c r="M10" s="9"/>
      <c r="N10" s="9"/>
      <c r="O10" s="10"/>
      <c r="P10" s="9">
        <v>1.28524408757686</v>
      </c>
      <c r="Q10" s="9">
        <v>5.5377937425900699E-2</v>
      </c>
      <c r="R10" s="9"/>
      <c r="S10" s="9"/>
      <c r="T10" s="10"/>
      <c r="U10" s="8">
        <v>47.027610000000003</v>
      </c>
      <c r="V10" s="9">
        <v>49.267166000000003</v>
      </c>
      <c r="W10" s="9"/>
      <c r="X10" s="9"/>
      <c r="Y10" s="10"/>
      <c r="Z10" s="9">
        <v>1.24446694719791</v>
      </c>
      <c r="AA10" s="9">
        <v>5.6993625985041901E-2</v>
      </c>
      <c r="AB10" s="9"/>
      <c r="AC10" s="9"/>
      <c r="AD10" s="10"/>
      <c r="AE10" s="8">
        <v>34.812399999999997</v>
      </c>
      <c r="AF10" s="9">
        <v>27.505459999999999</v>
      </c>
      <c r="AG10" s="9"/>
      <c r="AH10" s="9"/>
      <c r="AI10" s="10"/>
      <c r="AJ10" s="9">
        <v>1.1876878080368001</v>
      </c>
      <c r="AK10" s="9">
        <v>4.2343649655909102E-2</v>
      </c>
      <c r="AL10" s="9"/>
      <c r="AM10" s="9"/>
      <c r="AN10" s="10"/>
      <c r="AO10" s="8">
        <v>38.716583</v>
      </c>
      <c r="AP10" s="9">
        <v>32.510624</v>
      </c>
      <c r="AQ10" s="9"/>
      <c r="AR10" s="9"/>
      <c r="AS10" s="10"/>
      <c r="AT10" s="9">
        <v>1.1478970782756801</v>
      </c>
      <c r="AU10" s="9">
        <v>3.8162053861166299E-2</v>
      </c>
      <c r="AV10" s="9"/>
      <c r="AW10" s="9"/>
      <c r="AX10" s="10"/>
      <c r="AY10" s="8">
        <v>38.569363000000003</v>
      </c>
      <c r="AZ10" s="9">
        <v>28.585584999999998</v>
      </c>
      <c r="BA10" s="9"/>
      <c r="BB10" s="9"/>
      <c r="BC10" s="10"/>
      <c r="BD10" s="9">
        <v>1.12935909044742</v>
      </c>
      <c r="BE10" s="9">
        <v>4.0722174847036302E-2</v>
      </c>
      <c r="BF10" s="9"/>
      <c r="BG10" s="9"/>
      <c r="BH10" s="10"/>
      <c r="BI10" s="8">
        <v>44.369777999999997</v>
      </c>
      <c r="BJ10" s="9">
        <v>32.261325999999997</v>
      </c>
      <c r="BK10" s="9"/>
      <c r="BL10" s="9"/>
      <c r="BM10" s="10"/>
      <c r="BN10" s="9">
        <v>1.16082736992836</v>
      </c>
      <c r="BO10" s="9">
        <v>5.4658568334615298E-2</v>
      </c>
      <c r="BP10" s="9"/>
      <c r="BQ10" s="9"/>
      <c r="BR10" s="10"/>
      <c r="BS10" s="8">
        <v>36.926014000000002</v>
      </c>
      <c r="BT10" s="9">
        <v>25.513224000000001</v>
      </c>
      <c r="BU10" s="9"/>
      <c r="BV10" s="9"/>
      <c r="BW10" s="10"/>
      <c r="BX10" s="9">
        <v>1.0995067366361599</v>
      </c>
      <c r="BY10" s="9">
        <v>2.6620016185092799E-2</v>
      </c>
      <c r="BZ10" s="9"/>
      <c r="CA10" s="9"/>
      <c r="CB10" s="10"/>
      <c r="CC10" s="8">
        <v>37.339469999999999</v>
      </c>
      <c r="CD10" s="9">
        <v>23.342925999999999</v>
      </c>
      <c r="CE10" s="9"/>
      <c r="CF10" s="9"/>
      <c r="CG10" s="10"/>
      <c r="CH10" s="9">
        <v>1.0599784712195299</v>
      </c>
      <c r="CI10" s="9">
        <v>2.4917738594784099E-2</v>
      </c>
      <c r="CJ10" s="9"/>
      <c r="CK10" s="9"/>
      <c r="CL10" s="10"/>
    </row>
    <row r="11" spans="1:90" x14ac:dyDescent="0.25">
      <c r="A11" s="8">
        <v>54.497954999999997</v>
      </c>
      <c r="B11" s="9">
        <v>65.670699999999997</v>
      </c>
      <c r="C11" s="9"/>
      <c r="D11" s="9"/>
      <c r="E11" s="10"/>
      <c r="F11" s="9">
        <v>1.3071773854494</v>
      </c>
      <c r="G11" s="9">
        <v>6.5647846362035703E-2</v>
      </c>
      <c r="H11" s="9"/>
      <c r="I11" s="9"/>
      <c r="J11" s="10"/>
      <c r="K11" s="8">
        <v>44.093024999999997</v>
      </c>
      <c r="L11" s="9">
        <v>48.548233000000003</v>
      </c>
      <c r="M11" s="9"/>
      <c r="N11" s="9"/>
      <c r="O11" s="10"/>
      <c r="P11" s="9">
        <v>1.22879949712753</v>
      </c>
      <c r="Q11" s="9">
        <v>4.2791211020512497E-2</v>
      </c>
      <c r="R11" s="9"/>
      <c r="S11" s="9"/>
      <c r="T11" s="10"/>
      <c r="U11" s="8">
        <v>39.865650000000002</v>
      </c>
      <c r="V11" s="9">
        <v>39.900863999999999</v>
      </c>
      <c r="W11" s="9"/>
      <c r="X11" s="9"/>
      <c r="Y11" s="10"/>
      <c r="Z11" s="9">
        <v>1.2240154210329</v>
      </c>
      <c r="AA11" s="9">
        <v>4.8987344400552302E-2</v>
      </c>
      <c r="AB11" s="9"/>
      <c r="AC11" s="9"/>
      <c r="AD11" s="10"/>
      <c r="AE11" s="8">
        <v>41.430366999999997</v>
      </c>
      <c r="AF11" s="9">
        <v>40.675350000000002</v>
      </c>
      <c r="AG11" s="9"/>
      <c r="AH11" s="9"/>
      <c r="AI11" s="10"/>
      <c r="AJ11" s="9">
        <v>1.2158134353160801</v>
      </c>
      <c r="AK11" s="9">
        <v>5.1683169653483602E-2</v>
      </c>
      <c r="AL11" s="9"/>
      <c r="AM11" s="9"/>
      <c r="AN11" s="10"/>
      <c r="AO11" s="8">
        <v>39.013750000000002</v>
      </c>
      <c r="AP11" s="9">
        <v>32.468964</v>
      </c>
      <c r="AQ11" s="9"/>
      <c r="AR11" s="9"/>
      <c r="AS11" s="10"/>
      <c r="AT11" s="9">
        <v>1.15250052440166</v>
      </c>
      <c r="AU11" s="9">
        <v>3.7273323942009003E-2</v>
      </c>
      <c r="AV11" s="9"/>
      <c r="AW11" s="9"/>
      <c r="AX11" s="10"/>
      <c r="AY11" s="8">
        <v>41.380062000000002</v>
      </c>
      <c r="AZ11" s="9">
        <v>31.033494999999998</v>
      </c>
      <c r="BA11" s="9"/>
      <c r="BB11" s="9"/>
      <c r="BC11" s="10"/>
      <c r="BD11" s="9">
        <v>1.145147477746</v>
      </c>
      <c r="BE11" s="9">
        <v>3.4651531398604302E-2</v>
      </c>
      <c r="BF11" s="9"/>
      <c r="BG11" s="9"/>
      <c r="BH11" s="10"/>
      <c r="BI11" s="8">
        <v>39.966422999999999</v>
      </c>
      <c r="BJ11" s="9">
        <v>28.3536</v>
      </c>
      <c r="BK11" s="9"/>
      <c r="BL11" s="9"/>
      <c r="BM11" s="10"/>
      <c r="BN11" s="9">
        <v>1.12137776446342</v>
      </c>
      <c r="BO11" s="9">
        <v>3.2935821699741699E-2</v>
      </c>
      <c r="BP11" s="9"/>
      <c r="BQ11" s="9"/>
      <c r="BR11" s="10"/>
      <c r="BS11" s="8">
        <v>47.215553</v>
      </c>
      <c r="BT11" s="9">
        <v>39.453625000000002</v>
      </c>
      <c r="BU11" s="9"/>
      <c r="BV11" s="9"/>
      <c r="BW11" s="10"/>
      <c r="BX11" s="9">
        <v>1.1123490712642601</v>
      </c>
      <c r="BY11" s="9">
        <v>3.9641337444450198E-2</v>
      </c>
      <c r="BZ11" s="9"/>
      <c r="CA11" s="9"/>
      <c r="CB11" s="10"/>
      <c r="CC11" s="8">
        <v>47.184579999999997</v>
      </c>
      <c r="CD11" s="9">
        <v>46.687835999999997</v>
      </c>
      <c r="CE11" s="9"/>
      <c r="CF11" s="9"/>
      <c r="CG11" s="10"/>
      <c r="CH11" s="9">
        <v>1.0667380503416</v>
      </c>
      <c r="CI11" s="9">
        <v>3.2459394085583002E-2</v>
      </c>
      <c r="CJ11" s="9"/>
      <c r="CK11" s="9"/>
      <c r="CL11" s="10"/>
    </row>
    <row r="12" spans="1:90" x14ac:dyDescent="0.25">
      <c r="A12" s="8">
        <v>58.375900000000001</v>
      </c>
      <c r="B12" s="9">
        <v>68.343220000000002</v>
      </c>
      <c r="C12" s="9"/>
      <c r="D12" s="9"/>
      <c r="E12" s="10"/>
      <c r="F12" s="9">
        <v>1.31274286043643</v>
      </c>
      <c r="G12" s="9">
        <v>6.4615669022064795E-2</v>
      </c>
      <c r="H12" s="9"/>
      <c r="I12" s="9"/>
      <c r="J12" s="10"/>
      <c r="K12" s="8">
        <v>41.179810000000003</v>
      </c>
      <c r="L12" s="9">
        <v>45.161960000000001</v>
      </c>
      <c r="M12" s="9"/>
      <c r="N12" s="9"/>
      <c r="O12" s="10"/>
      <c r="P12" s="9">
        <v>1.24883818352222</v>
      </c>
      <c r="Q12" s="9">
        <v>4.9320674409004901E-2</v>
      </c>
      <c r="R12" s="9"/>
      <c r="S12" s="9"/>
      <c r="T12" s="10"/>
      <c r="U12" s="8">
        <v>47.704501999999998</v>
      </c>
      <c r="V12" s="9">
        <v>46.21725</v>
      </c>
      <c r="W12" s="9"/>
      <c r="X12" s="9"/>
      <c r="Y12" s="10"/>
      <c r="Z12" s="9">
        <v>1.2595327242612799</v>
      </c>
      <c r="AA12" s="9">
        <v>5.69528785552487E-2</v>
      </c>
      <c r="AB12" s="9"/>
      <c r="AC12" s="9"/>
      <c r="AD12" s="10"/>
      <c r="AE12" s="8">
        <v>35.502566999999999</v>
      </c>
      <c r="AF12" s="9">
        <v>28.945527999999999</v>
      </c>
      <c r="AG12" s="9"/>
      <c r="AH12" s="9"/>
      <c r="AI12" s="10"/>
      <c r="AJ12" s="9">
        <v>1.1723440620899199</v>
      </c>
      <c r="AK12" s="9">
        <v>3.7030313930181101E-2</v>
      </c>
      <c r="AL12" s="9"/>
      <c r="AM12" s="9"/>
      <c r="AN12" s="10"/>
      <c r="AO12" s="8">
        <v>40.891309999999997</v>
      </c>
      <c r="AP12" s="9">
        <v>32.947533</v>
      </c>
      <c r="AQ12" s="9"/>
      <c r="AR12" s="9"/>
      <c r="AS12" s="10"/>
      <c r="AT12" s="9">
        <v>1.17280212140083</v>
      </c>
      <c r="AU12" s="9">
        <v>4.6375429742484403E-2</v>
      </c>
      <c r="AV12" s="9"/>
      <c r="AW12" s="9"/>
      <c r="AX12" s="10"/>
      <c r="AY12" s="8">
        <v>42.956150000000001</v>
      </c>
      <c r="AZ12" s="9">
        <v>33.342804000000001</v>
      </c>
      <c r="BA12" s="9"/>
      <c r="BB12" s="9"/>
      <c r="BC12" s="10"/>
      <c r="BD12" s="9">
        <v>1.1299240420460701</v>
      </c>
      <c r="BE12" s="9">
        <v>4.4292825486874299E-2</v>
      </c>
      <c r="BF12" s="9"/>
      <c r="BG12" s="9"/>
      <c r="BH12" s="10"/>
      <c r="BI12" s="8">
        <v>48.042859999999997</v>
      </c>
      <c r="BJ12" s="9">
        <v>37.862926000000002</v>
      </c>
      <c r="BK12" s="9"/>
      <c r="BL12" s="9"/>
      <c r="BM12" s="10"/>
      <c r="BN12" s="9">
        <v>1.1664356131553599</v>
      </c>
      <c r="BO12" s="9">
        <v>5.9954399304786403E-2</v>
      </c>
      <c r="BP12" s="9"/>
      <c r="BQ12" s="9"/>
      <c r="BR12" s="10"/>
      <c r="BS12" s="8">
        <v>39.954334000000003</v>
      </c>
      <c r="BT12" s="9">
        <v>25.3507</v>
      </c>
      <c r="BU12" s="9"/>
      <c r="BV12" s="9"/>
      <c r="BW12" s="10"/>
      <c r="BX12" s="9">
        <v>1.08395910751819</v>
      </c>
      <c r="BY12" s="9">
        <v>2.9135481954852899E-2</v>
      </c>
      <c r="BZ12" s="9"/>
      <c r="CA12" s="9"/>
      <c r="CB12" s="10"/>
      <c r="CC12" s="8">
        <v>32.752388000000003</v>
      </c>
      <c r="CD12" s="9">
        <v>18.996199000000001</v>
      </c>
      <c r="CE12" s="9"/>
      <c r="CF12" s="9"/>
      <c r="CG12" s="10"/>
      <c r="CH12" s="9">
        <v>1.0440798288583699</v>
      </c>
      <c r="CI12" s="9">
        <v>1.6109728295010301E-2</v>
      </c>
      <c r="CJ12" s="9"/>
      <c r="CK12" s="9"/>
      <c r="CL12" s="10"/>
    </row>
    <row r="13" spans="1:90" x14ac:dyDescent="0.25">
      <c r="A13" s="8">
        <v>57.097073000000002</v>
      </c>
      <c r="B13" s="9">
        <v>69.286415000000005</v>
      </c>
      <c r="C13" s="9"/>
      <c r="D13" s="9"/>
      <c r="E13" s="10"/>
      <c r="F13" s="9">
        <v>1.2988560281991901</v>
      </c>
      <c r="G13" s="9">
        <v>5.5974555302431603E-2</v>
      </c>
      <c r="H13" s="9"/>
      <c r="I13" s="9"/>
      <c r="J13" s="10"/>
      <c r="K13" s="8">
        <v>52.400165999999999</v>
      </c>
      <c r="L13" s="9">
        <v>59.590200000000003</v>
      </c>
      <c r="M13" s="9"/>
      <c r="N13" s="9"/>
      <c r="O13" s="10"/>
      <c r="P13" s="9">
        <v>1.26229499053955</v>
      </c>
      <c r="Q13" s="9">
        <v>5.8288238192315898E-2</v>
      </c>
      <c r="R13" s="9"/>
      <c r="S13" s="9"/>
      <c r="T13" s="10"/>
      <c r="U13" s="8">
        <v>46.008217000000002</v>
      </c>
      <c r="V13" s="9">
        <v>46.616318</v>
      </c>
      <c r="W13" s="9"/>
      <c r="X13" s="9"/>
      <c r="Y13" s="10"/>
      <c r="Z13" s="9">
        <v>1.24907611083984</v>
      </c>
      <c r="AA13" s="9">
        <v>6.1480780630578602E-2</v>
      </c>
      <c r="AB13" s="9"/>
      <c r="AC13" s="9"/>
      <c r="AD13" s="10"/>
      <c r="AE13" s="8">
        <v>35.802745999999999</v>
      </c>
      <c r="AF13" s="9">
        <v>31.627022</v>
      </c>
      <c r="AG13" s="9"/>
      <c r="AH13" s="9"/>
      <c r="AI13" s="10"/>
      <c r="AJ13" s="9">
        <v>1.1777923592329</v>
      </c>
      <c r="AK13" s="9">
        <v>4.6092026135305303E-2</v>
      </c>
      <c r="AL13" s="9"/>
      <c r="AM13" s="9"/>
      <c r="AN13" s="10"/>
      <c r="AO13" s="8">
        <v>47.792675000000003</v>
      </c>
      <c r="AP13" s="9">
        <v>46.090122000000001</v>
      </c>
      <c r="AQ13" s="9"/>
      <c r="AR13" s="9"/>
      <c r="AS13" s="10"/>
      <c r="AT13" s="9">
        <v>1.21827734839916</v>
      </c>
      <c r="AU13" s="9">
        <v>6.3646209245968102E-2</v>
      </c>
      <c r="AV13" s="9"/>
      <c r="AW13" s="9"/>
      <c r="AX13" s="10"/>
      <c r="AY13" s="8">
        <v>37.769917</v>
      </c>
      <c r="AZ13" s="9">
        <v>24.374860000000002</v>
      </c>
      <c r="BA13" s="9"/>
      <c r="BB13" s="9"/>
      <c r="BC13" s="10"/>
      <c r="BD13" s="9">
        <v>1.1358789836168199</v>
      </c>
      <c r="BE13" s="9">
        <v>3.2610400444301697E-2</v>
      </c>
      <c r="BF13" s="9"/>
      <c r="BG13" s="9"/>
      <c r="BH13" s="10"/>
      <c r="BI13" s="8">
        <v>45.280856999999997</v>
      </c>
      <c r="BJ13" s="9">
        <v>38.865760000000002</v>
      </c>
      <c r="BK13" s="9"/>
      <c r="BL13" s="9"/>
      <c r="BM13" s="10"/>
      <c r="BN13" s="9">
        <v>1.10666489863395</v>
      </c>
      <c r="BO13" s="9">
        <v>3.3313826395462799E-2</v>
      </c>
      <c r="BP13" s="9"/>
      <c r="BQ13" s="9"/>
      <c r="BR13" s="10"/>
      <c r="BS13" s="8">
        <v>44.722070000000002</v>
      </c>
      <c r="BT13" s="9">
        <v>30.826526999999999</v>
      </c>
      <c r="BU13" s="9"/>
      <c r="BV13" s="9"/>
      <c r="BW13" s="10"/>
      <c r="BX13" s="9">
        <v>1.1190143170356699</v>
      </c>
      <c r="BY13" s="9">
        <v>3.1112655448438501E-2</v>
      </c>
      <c r="BZ13" s="9"/>
      <c r="CA13" s="9"/>
      <c r="CB13" s="10"/>
      <c r="CC13" s="8">
        <v>38.380206999999999</v>
      </c>
      <c r="CD13" s="9">
        <v>22.336369000000001</v>
      </c>
      <c r="CE13" s="9"/>
      <c r="CF13" s="9"/>
      <c r="CG13" s="10"/>
      <c r="CH13" s="9">
        <v>1.0533082695007301</v>
      </c>
      <c r="CI13" s="9">
        <v>2.9253033400954798E-2</v>
      </c>
      <c r="CJ13" s="9"/>
      <c r="CK13" s="9"/>
      <c r="CL13" s="10"/>
    </row>
    <row r="14" spans="1:90" x14ac:dyDescent="0.25">
      <c r="A14" s="8">
        <v>59.262610000000002</v>
      </c>
      <c r="B14" s="9">
        <v>68.097679999999997</v>
      </c>
      <c r="C14" s="9"/>
      <c r="D14" s="9"/>
      <c r="E14" s="10"/>
      <c r="F14" s="9">
        <v>1.3106472276449199</v>
      </c>
      <c r="G14" s="9">
        <v>6.11683626418617E-2</v>
      </c>
      <c r="H14" s="9"/>
      <c r="I14" s="9"/>
      <c r="J14" s="10"/>
      <c r="K14" s="8">
        <v>44.216369999999998</v>
      </c>
      <c r="L14" s="9">
        <v>51.535792999999998</v>
      </c>
      <c r="M14" s="9"/>
      <c r="N14" s="9"/>
      <c r="O14" s="10"/>
      <c r="P14" s="9">
        <v>1.2387734498977601</v>
      </c>
      <c r="Q14" s="9">
        <v>4.0413254481618303E-2</v>
      </c>
      <c r="R14" s="9"/>
      <c r="S14" s="9"/>
      <c r="T14" s="10"/>
      <c r="U14" s="8">
        <v>41.885277000000002</v>
      </c>
      <c r="V14" s="9">
        <v>46.672305999999999</v>
      </c>
      <c r="W14" s="9"/>
      <c r="X14" s="9"/>
      <c r="Y14" s="10"/>
      <c r="Z14" s="9">
        <v>1.2293186908960301</v>
      </c>
      <c r="AA14" s="9">
        <v>6.2377798960260702E-2</v>
      </c>
      <c r="AB14" s="9"/>
      <c r="AC14" s="9"/>
      <c r="AD14" s="10"/>
      <c r="AE14" s="8">
        <v>37.254353000000002</v>
      </c>
      <c r="AF14" s="9">
        <v>32.866222</v>
      </c>
      <c r="AG14" s="9"/>
      <c r="AH14" s="9"/>
      <c r="AI14" s="10"/>
      <c r="AJ14" s="9">
        <v>1.19939322841167</v>
      </c>
      <c r="AK14" s="9">
        <v>4.82754815972384E-2</v>
      </c>
      <c r="AL14" s="9"/>
      <c r="AM14" s="9"/>
      <c r="AN14" s="10"/>
      <c r="AO14" s="8">
        <v>39.448185000000002</v>
      </c>
      <c r="AP14" s="9">
        <v>32.766624</v>
      </c>
      <c r="AQ14" s="9"/>
      <c r="AR14" s="9"/>
      <c r="AS14" s="10"/>
      <c r="AT14" s="9">
        <v>1.17994568276405</v>
      </c>
      <c r="AU14" s="9">
        <v>4.5397819938192398E-2</v>
      </c>
      <c r="AV14" s="9"/>
      <c r="AW14" s="9"/>
      <c r="AX14" s="10"/>
      <c r="AY14" s="8">
        <v>42.425820000000002</v>
      </c>
      <c r="AZ14" s="9">
        <v>40.828586999999999</v>
      </c>
      <c r="BA14" s="9"/>
      <c r="BB14" s="9"/>
      <c r="BC14" s="10"/>
      <c r="BD14" s="9">
        <v>1.16129879450798</v>
      </c>
      <c r="BE14" s="9">
        <v>4.2041010061348999E-2</v>
      </c>
      <c r="BF14" s="9"/>
      <c r="BG14" s="9"/>
      <c r="BH14" s="10"/>
      <c r="BI14" s="8">
        <v>47.275191999999997</v>
      </c>
      <c r="BJ14" s="9">
        <v>36.36815</v>
      </c>
      <c r="BK14" s="9"/>
      <c r="BL14" s="9"/>
      <c r="BM14" s="10"/>
      <c r="BN14" s="9">
        <v>1.16727171742916</v>
      </c>
      <c r="BO14" s="9">
        <v>5.2661965041731901E-2</v>
      </c>
      <c r="BP14" s="9"/>
      <c r="BQ14" s="9"/>
      <c r="BR14" s="10"/>
      <c r="BS14" s="8">
        <v>43.046239999999997</v>
      </c>
      <c r="BT14" s="9">
        <v>32.064864999999998</v>
      </c>
      <c r="BU14" s="9"/>
      <c r="BV14" s="9"/>
      <c r="BW14" s="10"/>
      <c r="BX14" s="9">
        <v>1.12924892622232</v>
      </c>
      <c r="BY14" s="9">
        <v>4.2691744760796499E-2</v>
      </c>
      <c r="BZ14" s="9"/>
      <c r="CA14" s="9"/>
      <c r="CB14" s="10"/>
      <c r="CC14" s="8">
        <v>38.066070000000003</v>
      </c>
      <c r="CD14" s="9">
        <v>22.82367</v>
      </c>
      <c r="CE14" s="9"/>
      <c r="CF14" s="9"/>
      <c r="CG14" s="10"/>
      <c r="CH14" s="9">
        <v>1.05928876763582</v>
      </c>
      <c r="CI14" s="9">
        <v>2.1577153649950699E-2</v>
      </c>
      <c r="CJ14" s="9"/>
      <c r="CK14" s="9"/>
      <c r="CL14" s="10"/>
    </row>
    <row r="15" spans="1:90" x14ac:dyDescent="0.25">
      <c r="A15" s="8">
        <v>51.419339999999998</v>
      </c>
      <c r="B15" s="9">
        <v>59.066290000000002</v>
      </c>
      <c r="C15" s="9"/>
      <c r="D15" s="9"/>
      <c r="E15" s="10"/>
      <c r="F15" s="9">
        <v>1.29017302083969</v>
      </c>
      <c r="G15" s="9">
        <v>5.6584946414536999E-2</v>
      </c>
      <c r="H15" s="9"/>
      <c r="I15" s="9"/>
      <c r="J15" s="10"/>
      <c r="K15" s="8">
        <v>35.989550000000001</v>
      </c>
      <c r="L15" s="9">
        <v>33.837919999999997</v>
      </c>
      <c r="M15" s="9"/>
      <c r="N15" s="9"/>
      <c r="O15" s="10"/>
      <c r="P15" s="9">
        <v>1.2261692322492499</v>
      </c>
      <c r="Q15" s="9">
        <v>4.1958753617846498E-2</v>
      </c>
      <c r="R15" s="9"/>
      <c r="S15" s="9"/>
      <c r="T15" s="10"/>
      <c r="U15" s="8">
        <v>40.355601999999998</v>
      </c>
      <c r="V15" s="9">
        <v>43.191299999999998</v>
      </c>
      <c r="W15" s="9"/>
      <c r="X15" s="9"/>
      <c r="Y15" s="10"/>
      <c r="Z15" s="9">
        <v>1.2181554875373799</v>
      </c>
      <c r="AA15" s="9">
        <v>5.21524746148294E-2</v>
      </c>
      <c r="AB15" s="9"/>
      <c r="AC15" s="9"/>
      <c r="AD15" s="10"/>
      <c r="AE15" s="8">
        <v>43.946055999999999</v>
      </c>
      <c r="AF15" s="9">
        <v>41.536960000000001</v>
      </c>
      <c r="AG15" s="9"/>
      <c r="AH15" s="9"/>
      <c r="AI15" s="10"/>
      <c r="AJ15" s="9">
        <v>1.20591248679161</v>
      </c>
      <c r="AK15" s="9">
        <v>4.9802103632804497E-2</v>
      </c>
      <c r="AL15" s="9"/>
      <c r="AM15" s="9"/>
      <c r="AN15" s="10"/>
      <c r="AO15" s="8">
        <v>39.291350000000001</v>
      </c>
      <c r="AP15" s="9">
        <v>30.150623</v>
      </c>
      <c r="AQ15" s="9"/>
      <c r="AR15" s="9"/>
      <c r="AS15" s="10"/>
      <c r="AT15" s="9">
        <v>1.162661811769</v>
      </c>
      <c r="AU15" s="9">
        <v>4.08654574299082E-2</v>
      </c>
      <c r="AV15" s="9"/>
      <c r="AW15" s="9"/>
      <c r="AX15" s="10"/>
      <c r="AY15" s="8">
        <v>35.826824000000002</v>
      </c>
      <c r="AZ15" s="9">
        <v>25.126749</v>
      </c>
      <c r="BA15" s="9"/>
      <c r="BB15" s="9"/>
      <c r="BC15" s="10"/>
      <c r="BD15" s="9">
        <v>1.1540452520251201</v>
      </c>
      <c r="BE15" s="9">
        <v>4.5906281059852602E-2</v>
      </c>
      <c r="BF15" s="9"/>
      <c r="BG15" s="9"/>
      <c r="BH15" s="10"/>
      <c r="BI15" s="8">
        <v>36.094883000000003</v>
      </c>
      <c r="BJ15" s="9">
        <v>19.893039999999999</v>
      </c>
      <c r="BK15" s="9"/>
      <c r="BL15" s="9"/>
      <c r="BM15" s="10"/>
      <c r="BN15" s="9">
        <v>1.1068972107171999</v>
      </c>
      <c r="BO15" s="9">
        <v>3.8600005324410498E-2</v>
      </c>
      <c r="BP15" s="9"/>
      <c r="BQ15" s="9"/>
      <c r="BR15" s="10"/>
      <c r="BS15" s="8">
        <v>44.282530000000001</v>
      </c>
      <c r="BT15" s="9">
        <v>37.762566</v>
      </c>
      <c r="BU15" s="9"/>
      <c r="BV15" s="9"/>
      <c r="BW15" s="10"/>
      <c r="BX15" s="9">
        <v>1.1085721026658999</v>
      </c>
      <c r="BY15" s="9">
        <v>3.7722473117883203E-2</v>
      </c>
      <c r="BZ15" s="9"/>
      <c r="CA15" s="9"/>
      <c r="CB15" s="10"/>
      <c r="CC15" s="8">
        <v>35.501137</v>
      </c>
      <c r="CD15" s="9">
        <v>19.487069999999999</v>
      </c>
      <c r="CE15" s="9"/>
      <c r="CF15" s="9"/>
      <c r="CG15" s="10"/>
      <c r="CH15" s="9">
        <v>1.0713056856393799</v>
      </c>
      <c r="CI15" s="9">
        <v>2.5580804925794301E-2</v>
      </c>
      <c r="CJ15" s="9"/>
      <c r="CK15" s="9"/>
      <c r="CL15" s="10"/>
    </row>
    <row r="16" spans="1:90" x14ac:dyDescent="0.25">
      <c r="A16" s="8">
        <v>54.199565999999997</v>
      </c>
      <c r="B16" s="9">
        <v>66.767229999999998</v>
      </c>
      <c r="C16" s="9"/>
      <c r="D16" s="9"/>
      <c r="E16" s="10"/>
      <c r="F16" s="9">
        <v>1.2984980561733199</v>
      </c>
      <c r="G16" s="9">
        <v>5.2131722062992603E-2</v>
      </c>
      <c r="H16" s="9"/>
      <c r="I16" s="9"/>
      <c r="J16" s="10"/>
      <c r="K16" s="8">
        <v>46.766649999999998</v>
      </c>
      <c r="L16" s="9">
        <v>51.416355000000003</v>
      </c>
      <c r="M16" s="9"/>
      <c r="N16" s="9"/>
      <c r="O16" s="10"/>
      <c r="P16" s="9">
        <v>1.25568066740036</v>
      </c>
      <c r="Q16" s="9">
        <v>5.1849879378306402E-2</v>
      </c>
      <c r="R16" s="9"/>
      <c r="S16" s="9"/>
      <c r="T16" s="10"/>
      <c r="U16" s="8">
        <v>35.628467999999998</v>
      </c>
      <c r="V16" s="9">
        <v>32.730376999999997</v>
      </c>
      <c r="W16" s="9"/>
      <c r="X16" s="9"/>
      <c r="Y16" s="10"/>
      <c r="Z16" s="9">
        <v>1.21513790565729</v>
      </c>
      <c r="AA16" s="9">
        <v>5.14599631028494E-2</v>
      </c>
      <c r="AB16" s="9"/>
      <c r="AC16" s="9"/>
      <c r="AD16" s="10"/>
      <c r="AE16" s="8">
        <v>35.492919999999998</v>
      </c>
      <c r="AF16" s="9">
        <v>29.697025</v>
      </c>
      <c r="AG16" s="9"/>
      <c r="AH16" s="9"/>
      <c r="AI16" s="10"/>
      <c r="AJ16" s="9">
        <v>1.18127766692638</v>
      </c>
      <c r="AK16" s="9">
        <v>4.2554770477135698E-2</v>
      </c>
      <c r="AL16" s="9"/>
      <c r="AM16" s="9"/>
      <c r="AN16" s="10"/>
      <c r="AO16" s="8">
        <v>34.726790000000001</v>
      </c>
      <c r="AP16" s="9">
        <v>26.770053999999998</v>
      </c>
      <c r="AQ16" s="9"/>
      <c r="AR16" s="9"/>
      <c r="AS16" s="10"/>
      <c r="AT16" s="9">
        <v>1.13911197149753</v>
      </c>
      <c r="AU16" s="9">
        <v>3.4938508600627798E-2</v>
      </c>
      <c r="AV16" s="9"/>
      <c r="AW16" s="9"/>
      <c r="AX16" s="10"/>
      <c r="AY16" s="8">
        <v>42.645153000000001</v>
      </c>
      <c r="AZ16" s="9">
        <v>33.844344999999997</v>
      </c>
      <c r="BA16" s="9"/>
      <c r="BB16" s="9"/>
      <c r="BC16" s="10"/>
      <c r="BD16" s="9">
        <v>1.1486198997497501</v>
      </c>
      <c r="BE16" s="9">
        <v>4.8244111890772198E-2</v>
      </c>
      <c r="BF16" s="9"/>
      <c r="BG16" s="9"/>
      <c r="BH16" s="10"/>
      <c r="BI16" s="8">
        <v>47.063395999999997</v>
      </c>
      <c r="BJ16" s="9">
        <v>38.785004000000001</v>
      </c>
      <c r="BK16" s="9"/>
      <c r="BL16" s="9"/>
      <c r="BM16" s="10"/>
      <c r="BN16" s="9">
        <v>1.0924271900653799</v>
      </c>
      <c r="BO16" s="9">
        <v>3.3606798383718398E-2</v>
      </c>
      <c r="BP16" s="9"/>
      <c r="BQ16" s="9"/>
      <c r="BR16" s="10"/>
      <c r="BS16" s="8">
        <v>43.714404999999999</v>
      </c>
      <c r="BT16" s="9">
        <v>34.80001</v>
      </c>
      <c r="BU16" s="9"/>
      <c r="BV16" s="9"/>
      <c r="BW16" s="10"/>
      <c r="BX16" s="9">
        <v>1.1258394285440401</v>
      </c>
      <c r="BY16" s="9">
        <v>4.9019446487027399E-2</v>
      </c>
      <c r="BZ16" s="9"/>
      <c r="CA16" s="9"/>
      <c r="CB16" s="10"/>
      <c r="CC16" s="8">
        <v>30.832149999999999</v>
      </c>
      <c r="CD16" s="9">
        <v>16.282322000000001</v>
      </c>
      <c r="CE16" s="9"/>
      <c r="CF16" s="9"/>
      <c r="CG16" s="10"/>
      <c r="CH16" s="9">
        <v>1.07163823747634</v>
      </c>
      <c r="CI16" s="9">
        <v>3.2969311461559403E-2</v>
      </c>
      <c r="CJ16" s="9"/>
      <c r="CK16" s="9"/>
      <c r="CL16" s="10"/>
    </row>
    <row r="17" spans="1:90" x14ac:dyDescent="0.25">
      <c r="A17" s="8">
        <v>55.396614</v>
      </c>
      <c r="B17" s="9">
        <v>65.442930000000004</v>
      </c>
      <c r="C17" s="9"/>
      <c r="D17" s="9"/>
      <c r="E17" s="10"/>
      <c r="F17" s="9">
        <v>1.3024734544754</v>
      </c>
      <c r="G17" s="9">
        <v>6.08806957205991E-2</v>
      </c>
      <c r="H17" s="9"/>
      <c r="I17" s="9"/>
      <c r="J17" s="10"/>
      <c r="K17" s="8">
        <v>49.555325000000003</v>
      </c>
      <c r="L17" s="9">
        <v>58.950637999999998</v>
      </c>
      <c r="M17" s="9"/>
      <c r="N17" s="9"/>
      <c r="O17" s="10"/>
      <c r="P17" s="9">
        <v>1.2531944490671101</v>
      </c>
      <c r="Q17" s="9">
        <v>5.9575047381879E-2</v>
      </c>
      <c r="R17" s="9"/>
      <c r="S17" s="9"/>
      <c r="T17" s="10"/>
      <c r="U17" s="8">
        <v>46.65748</v>
      </c>
      <c r="V17" s="9">
        <v>48.401389999999999</v>
      </c>
      <c r="W17" s="9"/>
      <c r="X17" s="9"/>
      <c r="Y17" s="10"/>
      <c r="Z17" s="9">
        <v>1.2430202453136401</v>
      </c>
      <c r="AA17" s="9">
        <v>5.3802815860551099E-2</v>
      </c>
      <c r="AB17" s="9"/>
      <c r="AC17" s="9"/>
      <c r="AD17" s="10"/>
      <c r="AE17" s="8">
        <v>46.518475000000002</v>
      </c>
      <c r="AF17" s="9">
        <v>45.614044</v>
      </c>
      <c r="AG17" s="9"/>
      <c r="AH17" s="9"/>
      <c r="AI17" s="10"/>
      <c r="AJ17" s="9">
        <v>1.2038106862306499</v>
      </c>
      <c r="AK17" s="9">
        <v>4.4014600884359101E-2</v>
      </c>
      <c r="AL17" s="9"/>
      <c r="AM17" s="9"/>
      <c r="AN17" s="10"/>
      <c r="AO17" s="8">
        <v>43.85483</v>
      </c>
      <c r="AP17" s="9">
        <v>36.826709999999999</v>
      </c>
      <c r="AQ17" s="9"/>
      <c r="AR17" s="9"/>
      <c r="AS17" s="10"/>
      <c r="AT17" s="9">
        <v>1.1901214700937199</v>
      </c>
      <c r="AU17" s="9">
        <v>5.2578559685013501E-2</v>
      </c>
      <c r="AV17" s="9"/>
      <c r="AW17" s="9"/>
      <c r="AX17" s="10"/>
      <c r="AY17" s="8">
        <v>47.871056000000003</v>
      </c>
      <c r="AZ17" s="9">
        <v>38.660240000000002</v>
      </c>
      <c r="BA17" s="9"/>
      <c r="BB17" s="9"/>
      <c r="BC17" s="10"/>
      <c r="BD17" s="9">
        <v>1.19566836327314</v>
      </c>
      <c r="BE17" s="9">
        <v>6.38741529984998E-2</v>
      </c>
      <c r="BF17" s="9"/>
      <c r="BG17" s="9"/>
      <c r="BH17" s="10"/>
      <c r="BI17" s="8">
        <v>38.036727999999997</v>
      </c>
      <c r="BJ17" s="9">
        <v>25.712060000000001</v>
      </c>
      <c r="BK17" s="9"/>
      <c r="BL17" s="9"/>
      <c r="BM17" s="10"/>
      <c r="BN17" s="9">
        <v>1.0995818710327101</v>
      </c>
      <c r="BO17" s="9">
        <v>3.03220387316551E-2</v>
      </c>
      <c r="BP17" s="9"/>
      <c r="BQ17" s="9"/>
      <c r="BR17" s="10"/>
      <c r="BS17" s="8">
        <v>51.944769999999998</v>
      </c>
      <c r="BT17" s="9">
        <v>52.027397000000001</v>
      </c>
      <c r="BU17" s="9"/>
      <c r="BV17" s="9"/>
      <c r="BW17" s="10"/>
      <c r="BX17" s="9">
        <v>1.10855607545375</v>
      </c>
      <c r="BY17" s="9">
        <v>3.9754231797990203E-2</v>
      </c>
      <c r="BZ17" s="9"/>
      <c r="CA17" s="9"/>
      <c r="CB17" s="10"/>
      <c r="CC17" s="8">
        <v>39.105525999999998</v>
      </c>
      <c r="CD17" s="9">
        <v>28.639824000000001</v>
      </c>
      <c r="CE17" s="9"/>
      <c r="CF17" s="9"/>
      <c r="CG17" s="10"/>
      <c r="CH17" s="9">
        <v>1.0581628084182699</v>
      </c>
      <c r="CI17" s="9">
        <v>2.3614597836199399E-2</v>
      </c>
      <c r="CJ17" s="9"/>
      <c r="CK17" s="9"/>
      <c r="CL17" s="10"/>
    </row>
    <row r="18" spans="1:90" x14ac:dyDescent="0.25">
      <c r="A18" s="8">
        <v>64.565470000000005</v>
      </c>
      <c r="B18" s="9">
        <v>80.102615</v>
      </c>
      <c r="C18" s="9"/>
      <c r="D18" s="9"/>
      <c r="E18" s="10"/>
      <c r="F18" s="9">
        <v>1.31799762439727</v>
      </c>
      <c r="G18" s="9">
        <v>5.6896453167681098E-2</v>
      </c>
      <c r="H18" s="9"/>
      <c r="I18" s="9"/>
      <c r="J18" s="10"/>
      <c r="K18" s="8">
        <v>50.335976000000002</v>
      </c>
      <c r="L18" s="9">
        <v>56.025658</v>
      </c>
      <c r="M18" s="9"/>
      <c r="N18" s="9"/>
      <c r="O18" s="10"/>
      <c r="P18" s="9">
        <v>1.27423788404464</v>
      </c>
      <c r="Q18" s="9">
        <v>5.7621162612245001E-2</v>
      </c>
      <c r="R18" s="9"/>
      <c r="S18" s="9"/>
      <c r="T18" s="10"/>
      <c r="U18" s="8">
        <v>51.848880000000001</v>
      </c>
      <c r="V18" s="9">
        <v>55.446517999999998</v>
      </c>
      <c r="W18" s="9"/>
      <c r="X18" s="9"/>
      <c r="Y18" s="10"/>
      <c r="Z18" s="9">
        <v>1.26159522867202</v>
      </c>
      <c r="AA18" s="9">
        <v>6.1846591419007002E-2</v>
      </c>
      <c r="AB18" s="9"/>
      <c r="AC18" s="9"/>
      <c r="AD18" s="10"/>
      <c r="AE18" s="8">
        <v>37.258907000000001</v>
      </c>
      <c r="AF18" s="9">
        <v>33.444186999999999</v>
      </c>
      <c r="AG18" s="9"/>
      <c r="AH18" s="9"/>
      <c r="AI18" s="10"/>
      <c r="AJ18" s="9">
        <v>1.1882291094064701</v>
      </c>
      <c r="AK18" s="9">
        <v>4.7014567247342903E-2</v>
      </c>
      <c r="AL18" s="9"/>
      <c r="AM18" s="9"/>
      <c r="AN18" s="10"/>
      <c r="AO18" s="8">
        <v>41.978230000000003</v>
      </c>
      <c r="AP18" s="9">
        <v>35.69679</v>
      </c>
      <c r="AQ18" s="9"/>
      <c r="AR18" s="9"/>
      <c r="AS18" s="10"/>
      <c r="AT18" s="9">
        <v>1.1749633767604799</v>
      </c>
      <c r="AU18" s="9">
        <v>4.5986184160880302E-2</v>
      </c>
      <c r="AV18" s="9"/>
      <c r="AW18" s="9"/>
      <c r="AX18" s="10"/>
      <c r="AY18" s="8">
        <v>34.964492999999997</v>
      </c>
      <c r="AZ18" s="9">
        <v>26.031355000000001</v>
      </c>
      <c r="BA18" s="9"/>
      <c r="BB18" s="9"/>
      <c r="BC18" s="10"/>
      <c r="BD18" s="9">
        <v>1.1296971218585901</v>
      </c>
      <c r="BE18" s="9">
        <v>3.4455767937287697E-2</v>
      </c>
      <c r="BF18" s="9"/>
      <c r="BG18" s="9"/>
      <c r="BH18" s="10"/>
      <c r="BI18" s="8">
        <v>39.355494999999998</v>
      </c>
      <c r="BJ18" s="9">
        <v>27.857613000000001</v>
      </c>
      <c r="BK18" s="9"/>
      <c r="BL18" s="9"/>
      <c r="BM18" s="10"/>
      <c r="BN18" s="9">
        <v>1.1139996991157499</v>
      </c>
      <c r="BO18" s="9">
        <v>3.85583615976497E-2</v>
      </c>
      <c r="BP18" s="9"/>
      <c r="BQ18" s="9"/>
      <c r="BR18" s="10"/>
      <c r="BS18" s="8">
        <v>66.362889999999993</v>
      </c>
      <c r="BT18" s="9">
        <v>82.407166000000004</v>
      </c>
      <c r="BU18" s="9"/>
      <c r="BV18" s="9"/>
      <c r="BW18" s="10"/>
      <c r="BX18" s="9">
        <v>1.11714291667938</v>
      </c>
      <c r="BY18" s="9">
        <v>5.2459235709276901E-2</v>
      </c>
      <c r="BZ18" s="9"/>
      <c r="CA18" s="9"/>
      <c r="CB18" s="10"/>
      <c r="CC18" s="8">
        <v>32.583443000000003</v>
      </c>
      <c r="CD18" s="9">
        <v>16.625821999999999</v>
      </c>
      <c r="CE18" s="9"/>
      <c r="CF18" s="9"/>
      <c r="CG18" s="10"/>
      <c r="CH18" s="9">
        <v>1.07372203224897</v>
      </c>
      <c r="CI18" s="9">
        <v>2.30197491390093E-2</v>
      </c>
      <c r="CJ18" s="9"/>
      <c r="CK18" s="9"/>
      <c r="CL18" s="10"/>
    </row>
    <row r="19" spans="1:90" x14ac:dyDescent="0.25">
      <c r="A19" s="8">
        <v>49.747129999999999</v>
      </c>
      <c r="B19" s="9">
        <v>58.511584999999997</v>
      </c>
      <c r="C19" s="9"/>
      <c r="D19" s="9"/>
      <c r="E19" s="10"/>
      <c r="F19" s="9">
        <v>1.28338770234584</v>
      </c>
      <c r="G19" s="9">
        <v>6.1052003145718702E-2</v>
      </c>
      <c r="H19" s="9"/>
      <c r="I19" s="9"/>
      <c r="J19" s="10"/>
      <c r="K19" s="8">
        <v>54.625442999999997</v>
      </c>
      <c r="L19" s="9">
        <v>64.006873999999996</v>
      </c>
      <c r="M19" s="9"/>
      <c r="N19" s="9"/>
      <c r="O19" s="10"/>
      <c r="P19" s="9">
        <v>1.27245384120941</v>
      </c>
      <c r="Q19" s="9">
        <v>5.66848538321593E-2</v>
      </c>
      <c r="R19" s="9"/>
      <c r="S19" s="9"/>
      <c r="T19" s="10"/>
      <c r="U19" s="8">
        <v>46.756973000000002</v>
      </c>
      <c r="V19" s="9">
        <v>48.906796</v>
      </c>
      <c r="W19" s="9"/>
      <c r="X19" s="9"/>
      <c r="Y19" s="10"/>
      <c r="Z19" s="9">
        <v>1.23495866370201</v>
      </c>
      <c r="AA19" s="9">
        <v>5.4470214056748803E-2</v>
      </c>
      <c r="AB19" s="9"/>
      <c r="AC19" s="9"/>
      <c r="AD19" s="10"/>
      <c r="AE19" s="8">
        <v>34.666781999999998</v>
      </c>
      <c r="AF19" s="9">
        <v>31.998906999999999</v>
      </c>
      <c r="AG19" s="9"/>
      <c r="AH19" s="9"/>
      <c r="AI19" s="10"/>
      <c r="AJ19" s="9">
        <v>1.18072685396671</v>
      </c>
      <c r="AK19" s="9">
        <v>5.3649956383274501E-2</v>
      </c>
      <c r="AL19" s="9"/>
      <c r="AM19" s="9"/>
      <c r="AN19" s="10"/>
      <c r="AO19" s="8">
        <v>34.936497000000003</v>
      </c>
      <c r="AP19" s="9">
        <v>24.633230000000001</v>
      </c>
      <c r="AQ19" s="9"/>
      <c r="AR19" s="9"/>
      <c r="AS19" s="10"/>
      <c r="AT19" s="9">
        <v>1.1607097536325399</v>
      </c>
      <c r="AU19" s="9">
        <v>4.6338005780370402E-2</v>
      </c>
      <c r="AV19" s="9"/>
      <c r="AW19" s="9"/>
      <c r="AX19" s="10"/>
      <c r="AY19" s="8">
        <v>37.280830000000002</v>
      </c>
      <c r="AZ19" s="9">
        <v>26.662481</v>
      </c>
      <c r="BA19" s="9"/>
      <c r="BB19" s="9"/>
      <c r="BC19" s="10"/>
      <c r="BD19" s="9">
        <v>1.1317247697114901</v>
      </c>
      <c r="BE19" s="9">
        <v>3.9359409525910598E-2</v>
      </c>
      <c r="BF19" s="9"/>
      <c r="BG19" s="9"/>
      <c r="BH19" s="10"/>
      <c r="BI19" s="8">
        <v>51.009833999999998</v>
      </c>
      <c r="BJ19" s="9">
        <v>44.602862999999999</v>
      </c>
      <c r="BK19" s="9"/>
      <c r="BL19" s="9"/>
      <c r="BM19" s="10"/>
      <c r="BN19" s="9">
        <v>1.1531876953840201</v>
      </c>
      <c r="BO19" s="9">
        <v>5.4530721955549401E-2</v>
      </c>
      <c r="BP19" s="9"/>
      <c r="BQ19" s="9"/>
      <c r="BR19" s="10"/>
      <c r="BS19" s="8">
        <v>37.271617999999997</v>
      </c>
      <c r="BT19" s="9">
        <v>22.401744999999998</v>
      </c>
      <c r="BU19" s="9"/>
      <c r="BV19" s="9"/>
      <c r="BW19" s="10"/>
      <c r="BX19" s="9">
        <v>1.08617469996213</v>
      </c>
      <c r="BY19" s="9">
        <v>2.89880847532696E-2</v>
      </c>
      <c r="BZ19" s="9"/>
      <c r="CA19" s="9"/>
      <c r="CB19" s="10"/>
      <c r="CC19" s="8">
        <v>29.369146000000001</v>
      </c>
      <c r="CD19" s="9">
        <v>11.903858</v>
      </c>
      <c r="CE19" s="9"/>
      <c r="CF19" s="9"/>
      <c r="CG19" s="10"/>
      <c r="CH19" s="9">
        <v>1.0437627557516</v>
      </c>
      <c r="CI19" s="9">
        <v>1.81925984316555E-2</v>
      </c>
      <c r="CJ19" s="9"/>
      <c r="CK19" s="9"/>
      <c r="CL19" s="10"/>
    </row>
    <row r="20" spans="1:90" x14ac:dyDescent="0.25">
      <c r="A20" s="8">
        <v>53.799385000000001</v>
      </c>
      <c r="B20" s="9">
        <v>70.026820000000001</v>
      </c>
      <c r="C20" s="9"/>
      <c r="D20" s="9"/>
      <c r="E20" s="10"/>
      <c r="F20" s="9">
        <v>1.2872334467172599</v>
      </c>
      <c r="G20" s="9">
        <v>5.312139379401E-2</v>
      </c>
      <c r="H20" s="9"/>
      <c r="I20" s="9"/>
      <c r="J20" s="10"/>
      <c r="K20" s="8">
        <v>42.495444999999997</v>
      </c>
      <c r="L20" s="9">
        <v>44.399985999999998</v>
      </c>
      <c r="M20" s="9"/>
      <c r="N20" s="9"/>
      <c r="O20" s="10"/>
      <c r="P20" s="9">
        <v>1.2560344213247201</v>
      </c>
      <c r="Q20" s="9">
        <v>6.0672622845901698E-2</v>
      </c>
      <c r="R20" s="9"/>
      <c r="S20" s="9"/>
      <c r="T20" s="10"/>
      <c r="U20" s="8">
        <v>37.025739999999999</v>
      </c>
      <c r="V20" s="9">
        <v>38.673233000000003</v>
      </c>
      <c r="W20" s="9"/>
      <c r="X20" s="9"/>
      <c r="Y20" s="10"/>
      <c r="Z20" s="9">
        <v>1.19249058949947</v>
      </c>
      <c r="AA20" s="9">
        <v>4.2721204034135603E-2</v>
      </c>
      <c r="AB20" s="9"/>
      <c r="AC20" s="9"/>
      <c r="AD20" s="10"/>
      <c r="AE20" s="8">
        <v>42.074043000000003</v>
      </c>
      <c r="AF20" s="9">
        <v>41.796570000000003</v>
      </c>
      <c r="AG20" s="9"/>
      <c r="AH20" s="9"/>
      <c r="AI20" s="10"/>
      <c r="AJ20" s="9">
        <v>1.2102264436483301</v>
      </c>
      <c r="AK20" s="9">
        <v>5.3805256878176597E-2</v>
      </c>
      <c r="AL20" s="9"/>
      <c r="AM20" s="9"/>
      <c r="AN20" s="10"/>
      <c r="AO20" s="8">
        <v>41.26708</v>
      </c>
      <c r="AP20" s="9">
        <v>34.579770000000003</v>
      </c>
      <c r="AQ20" s="9"/>
      <c r="AR20" s="9"/>
      <c r="AS20" s="10"/>
      <c r="AT20" s="9">
        <v>1.1579831285476601</v>
      </c>
      <c r="AU20" s="9">
        <v>4.3716134979689597E-2</v>
      </c>
      <c r="AV20" s="9"/>
      <c r="AW20" s="9"/>
      <c r="AX20" s="10"/>
      <c r="AY20" s="8">
        <v>46.590299999999999</v>
      </c>
      <c r="AZ20" s="9">
        <v>43.394010000000002</v>
      </c>
      <c r="BA20" s="9"/>
      <c r="BB20" s="9"/>
      <c r="BC20" s="10"/>
      <c r="BD20" s="9">
        <v>1.1377575246095599</v>
      </c>
      <c r="BE20" s="9">
        <v>3.8129304782684899E-2</v>
      </c>
      <c r="BF20" s="9"/>
      <c r="BG20" s="9"/>
      <c r="BH20" s="10"/>
      <c r="BI20" s="8">
        <v>38.487976000000003</v>
      </c>
      <c r="BJ20" s="9">
        <v>23.758879</v>
      </c>
      <c r="BK20" s="9"/>
      <c r="BL20" s="9"/>
      <c r="BM20" s="10"/>
      <c r="BN20" s="9">
        <v>1.10973087465763</v>
      </c>
      <c r="BO20" s="9">
        <v>4.0786965710970402E-2</v>
      </c>
      <c r="BP20" s="9"/>
      <c r="BQ20" s="9"/>
      <c r="BR20" s="10"/>
      <c r="BS20" s="8">
        <v>45.949226000000003</v>
      </c>
      <c r="BT20" s="9">
        <v>37.337273000000003</v>
      </c>
      <c r="BU20" s="9"/>
      <c r="BV20" s="9"/>
      <c r="BW20" s="10"/>
      <c r="BX20" s="9">
        <v>1.1100354963540999</v>
      </c>
      <c r="BY20" s="9">
        <v>4.2952808732853801E-2</v>
      </c>
      <c r="BZ20" s="9"/>
      <c r="CA20" s="9"/>
      <c r="CB20" s="10"/>
      <c r="CC20" s="8">
        <v>38.020797999999999</v>
      </c>
      <c r="CD20" s="9">
        <v>20.724343999999999</v>
      </c>
      <c r="CE20" s="9"/>
      <c r="CF20" s="9"/>
      <c r="CG20" s="10"/>
      <c r="CH20" s="9">
        <v>1.07939245462417</v>
      </c>
      <c r="CI20" s="9">
        <v>3.10517017794706E-2</v>
      </c>
      <c r="CJ20" s="9"/>
      <c r="CK20" s="9"/>
      <c r="CL20" s="10"/>
    </row>
    <row r="21" spans="1:90" x14ac:dyDescent="0.25">
      <c r="A21" s="8">
        <v>55.279114</v>
      </c>
      <c r="B21" s="9">
        <v>62.721091999999999</v>
      </c>
      <c r="C21" s="9"/>
      <c r="D21" s="9"/>
      <c r="E21" s="10"/>
      <c r="F21" s="9">
        <v>1.3161493186950599</v>
      </c>
      <c r="G21" s="9">
        <v>5.84301805169836E-2</v>
      </c>
      <c r="H21" s="9"/>
      <c r="I21" s="9"/>
      <c r="J21" s="10"/>
      <c r="K21" s="8">
        <v>40.110756000000002</v>
      </c>
      <c r="L21" s="9">
        <v>42.540669999999999</v>
      </c>
      <c r="M21" s="9"/>
      <c r="N21" s="9"/>
      <c r="O21" s="10"/>
      <c r="P21" s="9">
        <v>1.25351746356487</v>
      </c>
      <c r="Q21" s="9">
        <v>5.73352431050827E-2</v>
      </c>
      <c r="R21" s="9"/>
      <c r="S21" s="9"/>
      <c r="T21" s="10"/>
      <c r="U21" s="8">
        <v>41.172756</v>
      </c>
      <c r="V21" s="9">
        <v>45.354664</v>
      </c>
      <c r="W21" s="9"/>
      <c r="X21" s="9"/>
      <c r="Y21" s="10"/>
      <c r="Z21" s="9">
        <v>1.2267876664400099</v>
      </c>
      <c r="AA21" s="9">
        <v>4.9628476650420097E-2</v>
      </c>
      <c r="AB21" s="9"/>
      <c r="AC21" s="9"/>
      <c r="AD21" s="10"/>
      <c r="AE21" s="8">
        <v>38.135525000000001</v>
      </c>
      <c r="AF21" s="9">
        <v>32.283059999999999</v>
      </c>
      <c r="AG21" s="9"/>
      <c r="AH21" s="9"/>
      <c r="AI21" s="10"/>
      <c r="AJ21" s="9">
        <v>1.21509877479076</v>
      </c>
      <c r="AK21" s="9">
        <v>5.1063836576224098E-2</v>
      </c>
      <c r="AL21" s="9"/>
      <c r="AM21" s="9"/>
      <c r="AN21" s="10"/>
      <c r="AO21" s="8">
        <v>40.762096</v>
      </c>
      <c r="AP21" s="9">
        <v>32.709606000000001</v>
      </c>
      <c r="AQ21" s="9"/>
      <c r="AR21" s="9"/>
      <c r="AS21" s="10"/>
      <c r="AT21" s="9">
        <v>1.1880603094100901</v>
      </c>
      <c r="AU21" s="9">
        <v>5.0632014178264302E-2</v>
      </c>
      <c r="AV21" s="9"/>
      <c r="AW21" s="9"/>
      <c r="AX21" s="10"/>
      <c r="AY21" s="8">
        <v>42.005443999999997</v>
      </c>
      <c r="AZ21" s="9">
        <v>35.805717000000001</v>
      </c>
      <c r="BA21" s="9"/>
      <c r="BB21" s="9"/>
      <c r="BC21" s="10"/>
      <c r="BD21" s="9">
        <v>1.1128369860649101</v>
      </c>
      <c r="BE21" s="9">
        <v>3.3064278707935602E-2</v>
      </c>
      <c r="BF21" s="9"/>
      <c r="BG21" s="9"/>
      <c r="BH21" s="10"/>
      <c r="BI21" s="8">
        <v>48.540424000000002</v>
      </c>
      <c r="BJ21" s="9">
        <v>42.624490000000002</v>
      </c>
      <c r="BK21" s="9"/>
      <c r="BL21" s="9"/>
      <c r="BM21" s="10"/>
      <c r="BN21" s="9">
        <v>1.1460418519973701</v>
      </c>
      <c r="BO21" s="9">
        <v>4.7533864540629099E-2</v>
      </c>
      <c r="BP21" s="9"/>
      <c r="BQ21" s="9"/>
      <c r="BR21" s="10"/>
      <c r="BS21" s="8">
        <v>45.748145999999998</v>
      </c>
      <c r="BT21" s="9">
        <v>33.042119999999997</v>
      </c>
      <c r="BU21" s="9"/>
      <c r="BV21" s="9"/>
      <c r="BW21" s="10"/>
      <c r="BX21" s="9">
        <v>1.11970888024568</v>
      </c>
      <c r="BY21" s="9">
        <v>4.0783284062472502E-2</v>
      </c>
      <c r="BZ21" s="9"/>
      <c r="CA21" s="9"/>
      <c r="CB21" s="10"/>
      <c r="CC21" s="8">
        <v>33.608460000000001</v>
      </c>
      <c r="CD21" s="9">
        <v>18.914885000000002</v>
      </c>
      <c r="CE21" s="9"/>
      <c r="CF21" s="9"/>
      <c r="CG21" s="10"/>
      <c r="CH21" s="9">
        <v>1.06864604824781</v>
      </c>
      <c r="CI21" s="9">
        <v>3.5882438543992597E-2</v>
      </c>
      <c r="CJ21" s="9"/>
      <c r="CK21" s="9"/>
      <c r="CL21" s="10"/>
    </row>
    <row r="22" spans="1:90" x14ac:dyDescent="0.25">
      <c r="A22" s="8">
        <v>52.90099</v>
      </c>
      <c r="B22" s="9">
        <v>62.730179999999997</v>
      </c>
      <c r="C22" s="9"/>
      <c r="D22" s="9"/>
      <c r="E22" s="10"/>
      <c r="F22" s="9">
        <v>1.30864365386962</v>
      </c>
      <c r="G22" s="9">
        <v>5.5209429183264901E-2</v>
      </c>
      <c r="H22" s="9"/>
      <c r="I22" s="9"/>
      <c r="J22" s="10"/>
      <c r="K22" s="8">
        <v>48.973984000000002</v>
      </c>
      <c r="L22" s="9">
        <v>59.611103</v>
      </c>
      <c r="M22" s="9"/>
      <c r="N22" s="9"/>
      <c r="O22" s="10"/>
      <c r="P22" s="9">
        <v>1.26973257994651</v>
      </c>
      <c r="Q22" s="9">
        <v>5.8276045786850902E-2</v>
      </c>
      <c r="R22" s="9"/>
      <c r="S22" s="9"/>
      <c r="T22" s="10"/>
      <c r="U22" s="8">
        <v>40.804927999999997</v>
      </c>
      <c r="V22" s="9">
        <v>42.285705999999998</v>
      </c>
      <c r="W22" s="9"/>
      <c r="X22" s="9"/>
      <c r="Y22" s="10"/>
      <c r="Z22" s="9">
        <v>1.2293981884717899</v>
      </c>
      <c r="AA22" s="9">
        <v>5.5419000272087397E-2</v>
      </c>
      <c r="AB22" s="9"/>
      <c r="AC22" s="9"/>
      <c r="AD22" s="10"/>
      <c r="AE22" s="8">
        <v>36.686374999999998</v>
      </c>
      <c r="AF22" s="9">
        <v>32.491770000000002</v>
      </c>
      <c r="AG22" s="9"/>
      <c r="AH22" s="9"/>
      <c r="AI22" s="10"/>
      <c r="AJ22" s="9">
        <v>1.16831091070175</v>
      </c>
      <c r="AK22" s="9">
        <v>3.7544428543918998E-2</v>
      </c>
      <c r="AL22" s="9"/>
      <c r="AM22" s="9"/>
      <c r="AN22" s="10"/>
      <c r="AO22" s="8">
        <v>41.26679</v>
      </c>
      <c r="AP22" s="9">
        <v>36.169919999999998</v>
      </c>
      <c r="AQ22" s="9"/>
      <c r="AR22" s="9"/>
      <c r="AS22" s="10"/>
      <c r="AT22" s="9">
        <v>1.1564467395544</v>
      </c>
      <c r="AU22" s="9">
        <v>4.6278267189505798E-2</v>
      </c>
      <c r="AV22" s="9"/>
      <c r="AW22" s="9"/>
      <c r="AX22" s="10"/>
      <c r="AY22" s="8">
        <v>45.543976000000001</v>
      </c>
      <c r="AZ22" s="9">
        <v>37.03492</v>
      </c>
      <c r="BA22" s="9"/>
      <c r="BB22" s="9"/>
      <c r="BC22" s="10"/>
      <c r="BD22" s="9">
        <v>1.1313837983608199</v>
      </c>
      <c r="BE22" s="9">
        <v>3.9050463044782699E-2</v>
      </c>
      <c r="BF22" s="9"/>
      <c r="BG22" s="9"/>
      <c r="BH22" s="10"/>
      <c r="BI22" s="8">
        <v>56.578040000000001</v>
      </c>
      <c r="BJ22" s="9">
        <v>51.506847</v>
      </c>
      <c r="BK22" s="9"/>
      <c r="BL22" s="9"/>
      <c r="BM22" s="10"/>
      <c r="BN22" s="9">
        <v>1.1269933754205701</v>
      </c>
      <c r="BO22" s="9">
        <v>4.6326789937690099E-2</v>
      </c>
      <c r="BP22" s="9"/>
      <c r="BQ22" s="9"/>
      <c r="BR22" s="10"/>
      <c r="BS22" s="8">
        <v>45.895817000000001</v>
      </c>
      <c r="BT22" s="9">
        <v>34.020966000000001</v>
      </c>
      <c r="BU22" s="9"/>
      <c r="BV22" s="9"/>
      <c r="BW22" s="10"/>
      <c r="BX22" s="9">
        <v>1.1138852801918899</v>
      </c>
      <c r="BY22" s="9">
        <v>5.4039675701583897E-2</v>
      </c>
      <c r="BZ22" s="9"/>
      <c r="CA22" s="9"/>
      <c r="CB22" s="10"/>
      <c r="CC22" s="8">
        <v>35.698284000000001</v>
      </c>
      <c r="CD22" s="9">
        <v>21.173608999999999</v>
      </c>
      <c r="CE22" s="9"/>
      <c r="CF22" s="9"/>
      <c r="CG22" s="10"/>
      <c r="CH22" s="9">
        <v>1.0678050363659799</v>
      </c>
      <c r="CI22" s="9">
        <v>2.6824325282785701E-2</v>
      </c>
      <c r="CJ22" s="9"/>
      <c r="CK22" s="9"/>
      <c r="CL22" s="10"/>
    </row>
    <row r="23" spans="1:90" x14ac:dyDescent="0.25">
      <c r="A23" s="8">
        <v>50.843420000000002</v>
      </c>
      <c r="B23" s="9">
        <v>61.434280000000001</v>
      </c>
      <c r="C23" s="9"/>
      <c r="D23" s="9"/>
      <c r="E23" s="10"/>
      <c r="F23" s="9">
        <v>1.26611078953742</v>
      </c>
      <c r="G23" s="9">
        <v>4.68256239988524E-2</v>
      </c>
      <c r="H23" s="9"/>
      <c r="I23" s="9"/>
      <c r="J23" s="10"/>
      <c r="K23" s="8">
        <v>41.812159999999999</v>
      </c>
      <c r="L23" s="9">
        <v>44.540526999999997</v>
      </c>
      <c r="M23" s="9"/>
      <c r="N23" s="9"/>
      <c r="O23" s="10"/>
      <c r="P23" s="9">
        <v>1.2630179712176299</v>
      </c>
      <c r="Q23" s="9">
        <v>5.2128028986494102E-2</v>
      </c>
      <c r="R23" s="9"/>
      <c r="S23" s="9"/>
      <c r="T23" s="10"/>
      <c r="U23" s="8">
        <v>42.615679999999998</v>
      </c>
      <c r="V23" s="9">
        <v>43.364955999999999</v>
      </c>
      <c r="W23" s="9"/>
      <c r="X23" s="9"/>
      <c r="Y23" s="10"/>
      <c r="Z23" s="9">
        <v>1.2201507230997</v>
      </c>
      <c r="AA23" s="9">
        <v>4.8649125116056999E-2</v>
      </c>
      <c r="AB23" s="9"/>
      <c r="AC23" s="9"/>
      <c r="AD23" s="10"/>
      <c r="AE23" s="8">
        <v>37.628284000000001</v>
      </c>
      <c r="AF23" s="9">
        <v>34.789867000000001</v>
      </c>
      <c r="AG23" s="9"/>
      <c r="AH23" s="9"/>
      <c r="AI23" s="10"/>
      <c r="AJ23" s="9">
        <v>1.17865921586751</v>
      </c>
      <c r="AK23" s="9">
        <v>3.6959992880005399E-2</v>
      </c>
      <c r="AL23" s="9"/>
      <c r="AM23" s="9"/>
      <c r="AN23" s="10"/>
      <c r="AO23" s="8">
        <v>42.145539999999997</v>
      </c>
      <c r="AP23" s="9">
        <v>36.304333</v>
      </c>
      <c r="AQ23" s="9"/>
      <c r="AR23" s="9"/>
      <c r="AS23" s="10"/>
      <c r="AT23" s="9">
        <v>1.1865653053522101</v>
      </c>
      <c r="AU23" s="9">
        <v>4.5930886018260397E-2</v>
      </c>
      <c r="AV23" s="9"/>
      <c r="AW23" s="9"/>
      <c r="AX23" s="10"/>
      <c r="AY23" s="8">
        <v>37.4908</v>
      </c>
      <c r="AZ23" s="9">
        <v>27.185058999999999</v>
      </c>
      <c r="BA23" s="9"/>
      <c r="BB23" s="9"/>
      <c r="BC23" s="10"/>
      <c r="BD23" s="9">
        <v>1.146130559206</v>
      </c>
      <c r="BE23" s="9">
        <v>3.9161708440758301E-2</v>
      </c>
      <c r="BF23" s="9"/>
      <c r="BG23" s="9"/>
      <c r="BH23" s="10"/>
      <c r="BI23" s="8">
        <v>44.437634000000003</v>
      </c>
      <c r="BJ23" s="9">
        <v>37.470210000000002</v>
      </c>
      <c r="BK23" s="9"/>
      <c r="BL23" s="9"/>
      <c r="BM23" s="10"/>
      <c r="BN23" s="9">
        <v>1.1235084143877001</v>
      </c>
      <c r="BO23" s="9">
        <v>3.7539660859597597E-2</v>
      </c>
      <c r="BP23" s="9"/>
      <c r="BQ23" s="9"/>
      <c r="BR23" s="10"/>
      <c r="BS23" s="8">
        <v>69.718459999999993</v>
      </c>
      <c r="BT23" s="9">
        <v>67.910390000000007</v>
      </c>
      <c r="BU23" s="9"/>
      <c r="BV23" s="9"/>
      <c r="BW23" s="10"/>
      <c r="BX23" s="9">
        <v>1.10315259569883</v>
      </c>
      <c r="BY23" s="9">
        <v>3.9274686042014902E-2</v>
      </c>
      <c r="BZ23" s="9"/>
      <c r="CA23" s="9"/>
      <c r="CB23" s="10"/>
      <c r="CC23" s="8">
        <v>37.346260000000001</v>
      </c>
      <c r="CD23" s="9">
        <v>22.546274</v>
      </c>
      <c r="CE23" s="9"/>
      <c r="CF23" s="9"/>
      <c r="CG23" s="10"/>
      <c r="CH23" s="9">
        <v>1.0534754388332299</v>
      </c>
      <c r="CI23" s="9">
        <v>2.22348938919553E-2</v>
      </c>
      <c r="CJ23" s="9"/>
      <c r="CK23" s="9"/>
      <c r="CL23" s="10"/>
    </row>
    <row r="24" spans="1:90" x14ac:dyDescent="0.25">
      <c r="A24" s="8">
        <v>58.22654</v>
      </c>
      <c r="B24" s="9">
        <v>71.243359999999996</v>
      </c>
      <c r="C24" s="9"/>
      <c r="D24" s="9"/>
      <c r="E24" s="10"/>
      <c r="F24" s="9">
        <v>1.30821746528148</v>
      </c>
      <c r="G24" s="9">
        <v>5.9932332132799103E-2</v>
      </c>
      <c r="H24" s="9"/>
      <c r="I24" s="9"/>
      <c r="J24" s="10"/>
      <c r="K24" s="8">
        <v>49.249830000000003</v>
      </c>
      <c r="L24" s="9">
        <v>57.551319999999997</v>
      </c>
      <c r="M24" s="9"/>
      <c r="N24" s="9"/>
      <c r="O24" s="10"/>
      <c r="P24" s="9">
        <v>1.25043649888038</v>
      </c>
      <c r="Q24" s="9">
        <v>4.8095676006635703E-2</v>
      </c>
      <c r="R24" s="9"/>
      <c r="S24" s="9"/>
      <c r="T24" s="10"/>
      <c r="U24" s="8">
        <v>41.000309999999999</v>
      </c>
      <c r="V24" s="9">
        <v>43.702755000000003</v>
      </c>
      <c r="W24" s="9"/>
      <c r="X24" s="9"/>
      <c r="Y24" s="10"/>
      <c r="Z24" s="9">
        <v>1.2272364623546601</v>
      </c>
      <c r="AA24" s="9">
        <v>4.7695768488416397E-2</v>
      </c>
      <c r="AB24" s="9"/>
      <c r="AC24" s="9"/>
      <c r="AD24" s="10"/>
      <c r="AE24" s="8">
        <v>37.281115999999997</v>
      </c>
      <c r="AF24" s="9">
        <v>32.2483</v>
      </c>
      <c r="AG24" s="9"/>
      <c r="AH24" s="9"/>
      <c r="AI24" s="10"/>
      <c r="AJ24" s="9">
        <v>1.19771421170234</v>
      </c>
      <c r="AK24" s="9">
        <v>4.8322613788581402E-2</v>
      </c>
      <c r="AL24" s="9"/>
      <c r="AM24" s="9"/>
      <c r="AN24" s="10"/>
      <c r="AO24" s="8">
        <v>36.393970000000003</v>
      </c>
      <c r="AP24" s="9">
        <v>26.747343000000001</v>
      </c>
      <c r="AQ24" s="9"/>
      <c r="AR24" s="9"/>
      <c r="AS24" s="10"/>
      <c r="AT24" s="9">
        <v>1.15462140262126</v>
      </c>
      <c r="AU24" s="9">
        <v>4.0749519692150599E-2</v>
      </c>
      <c r="AV24" s="9"/>
      <c r="AW24" s="9"/>
      <c r="AX24" s="10"/>
      <c r="AY24" s="8">
        <v>38.001716999999999</v>
      </c>
      <c r="AZ24" s="9">
        <v>25.949131000000001</v>
      </c>
      <c r="BA24" s="9"/>
      <c r="BB24" s="9"/>
      <c r="BC24" s="10"/>
      <c r="BD24" s="9">
        <v>1.13914869582653</v>
      </c>
      <c r="BE24" s="9">
        <v>4.1200968170062101E-2</v>
      </c>
      <c r="BF24" s="9"/>
      <c r="BG24" s="9"/>
      <c r="BH24" s="10"/>
      <c r="BI24" s="8">
        <v>46.074753000000001</v>
      </c>
      <c r="BJ24" s="9">
        <v>34.724113000000003</v>
      </c>
      <c r="BK24" s="9"/>
      <c r="BL24" s="9"/>
      <c r="BM24" s="10"/>
      <c r="BN24" s="9">
        <v>1.1322157821655201</v>
      </c>
      <c r="BO24" s="9">
        <v>4.7113758673933699E-2</v>
      </c>
      <c r="BP24" s="9"/>
      <c r="BQ24" s="9"/>
      <c r="BR24" s="10"/>
      <c r="BS24" s="8">
        <v>43.532679999999999</v>
      </c>
      <c r="BT24" s="9">
        <v>28.587288000000001</v>
      </c>
      <c r="BU24" s="9"/>
      <c r="BV24" s="9"/>
      <c r="BW24" s="10"/>
      <c r="BX24" s="9">
        <v>1.11270917224884</v>
      </c>
      <c r="BY24" s="9">
        <v>4.93777759938979E-2</v>
      </c>
      <c r="BZ24" s="9"/>
      <c r="CA24" s="9"/>
      <c r="CB24" s="10"/>
      <c r="CC24" s="8">
        <v>37.610149999999997</v>
      </c>
      <c r="CD24" s="9">
        <v>23.35981</v>
      </c>
      <c r="CE24" s="9"/>
      <c r="CF24" s="9"/>
      <c r="CG24" s="10"/>
      <c r="CH24" s="9">
        <v>1.04962786924839</v>
      </c>
      <c r="CI24" s="9">
        <v>2.19234842414299E-2</v>
      </c>
      <c r="CJ24" s="9"/>
      <c r="CK24" s="9"/>
      <c r="CL24" s="10"/>
    </row>
    <row r="25" spans="1:90" x14ac:dyDescent="0.25">
      <c r="A25" s="8">
        <v>49.055916000000003</v>
      </c>
      <c r="B25" s="9">
        <v>57.626773999999997</v>
      </c>
      <c r="C25" s="9"/>
      <c r="D25" s="9"/>
      <c r="E25" s="10"/>
      <c r="F25" s="9">
        <v>1.2826809558868399</v>
      </c>
      <c r="G25" s="9">
        <v>4.8140344541801702E-2</v>
      </c>
      <c r="H25" s="9"/>
      <c r="I25" s="9"/>
      <c r="J25" s="10"/>
      <c r="K25" s="8">
        <v>40.829265999999997</v>
      </c>
      <c r="L25" s="9">
        <v>43.586002000000001</v>
      </c>
      <c r="M25" s="9"/>
      <c r="N25" s="9"/>
      <c r="O25" s="10"/>
      <c r="P25" s="9">
        <v>1.25539531373977</v>
      </c>
      <c r="Q25" s="9">
        <v>5.1620927455396898E-2</v>
      </c>
      <c r="R25" s="9"/>
      <c r="S25" s="9"/>
      <c r="T25" s="10"/>
      <c r="U25" s="8">
        <v>40.079585999999999</v>
      </c>
      <c r="V25" s="9">
        <v>42.142097</v>
      </c>
      <c r="W25" s="9"/>
      <c r="X25" s="9"/>
      <c r="Y25" s="10"/>
      <c r="Z25" s="9">
        <v>1.21987576258182</v>
      </c>
      <c r="AA25" s="9">
        <v>5.1587679774807799E-2</v>
      </c>
      <c r="AB25" s="9"/>
      <c r="AC25" s="9"/>
      <c r="AD25" s="10"/>
      <c r="AE25" s="8">
        <v>37.540129999999998</v>
      </c>
      <c r="AF25" s="9">
        <v>35.099724000000002</v>
      </c>
      <c r="AG25" s="9"/>
      <c r="AH25" s="9"/>
      <c r="AI25" s="10"/>
      <c r="AJ25" s="9">
        <v>1.19706070411205</v>
      </c>
      <c r="AK25" s="9">
        <v>4.4624019614048903E-2</v>
      </c>
      <c r="AL25" s="9"/>
      <c r="AM25" s="9"/>
      <c r="AN25" s="10"/>
      <c r="AO25" s="8">
        <v>37.698605000000001</v>
      </c>
      <c r="AP25" s="9">
        <v>30.145897000000001</v>
      </c>
      <c r="AQ25" s="9"/>
      <c r="AR25" s="9"/>
      <c r="AS25" s="10"/>
      <c r="AT25" s="9">
        <v>1.17488896155357</v>
      </c>
      <c r="AU25" s="9">
        <v>3.8512997910222502E-2</v>
      </c>
      <c r="AV25" s="9"/>
      <c r="AW25" s="9"/>
      <c r="AX25" s="10"/>
      <c r="AY25" s="8">
        <v>46.094917000000002</v>
      </c>
      <c r="AZ25" s="9">
        <v>39.774475000000002</v>
      </c>
      <c r="BA25" s="9"/>
      <c r="BB25" s="9"/>
      <c r="BC25" s="10"/>
      <c r="BD25" s="9">
        <v>1.14423445558547</v>
      </c>
      <c r="BE25" s="9">
        <v>4.31416540436204E-2</v>
      </c>
      <c r="BF25" s="9"/>
      <c r="BG25" s="9"/>
      <c r="BH25" s="10"/>
      <c r="BI25" s="8">
        <v>37.000900000000001</v>
      </c>
      <c r="BJ25" s="9">
        <v>23.621393000000001</v>
      </c>
      <c r="BK25" s="9"/>
      <c r="BL25" s="9"/>
      <c r="BM25" s="10"/>
      <c r="BN25" s="9">
        <v>1.11665058672428</v>
      </c>
      <c r="BO25" s="9">
        <v>3.6302388485060899E-2</v>
      </c>
      <c r="BP25" s="9"/>
      <c r="BQ25" s="9"/>
      <c r="BR25" s="10"/>
      <c r="BS25" s="8">
        <v>42.981937000000002</v>
      </c>
      <c r="BT25" s="9">
        <v>31.767378000000001</v>
      </c>
      <c r="BU25" s="9"/>
      <c r="BV25" s="9"/>
      <c r="BW25" s="10"/>
      <c r="BX25" s="9">
        <v>1.1034197917580599</v>
      </c>
      <c r="BY25" s="9">
        <v>3.6903756852964403E-2</v>
      </c>
      <c r="BZ25" s="9"/>
      <c r="CA25" s="9"/>
      <c r="CB25" s="10"/>
      <c r="CC25" s="8">
        <v>44.030425999999999</v>
      </c>
      <c r="CD25" s="9">
        <v>29.666891</v>
      </c>
      <c r="CE25" s="9"/>
      <c r="CF25" s="9"/>
      <c r="CG25" s="10"/>
      <c r="CH25" s="9">
        <v>1.11070700287818</v>
      </c>
      <c r="CI25" s="9">
        <v>4.3254610171997401E-2</v>
      </c>
      <c r="CJ25" s="9"/>
      <c r="CK25" s="9"/>
      <c r="CL25" s="10"/>
    </row>
    <row r="26" spans="1:90" x14ac:dyDescent="0.25">
      <c r="A26" s="8">
        <v>49.891249999999999</v>
      </c>
      <c r="B26" s="9">
        <v>59.697740000000003</v>
      </c>
      <c r="C26" s="9"/>
      <c r="D26" s="9"/>
      <c r="E26" s="10"/>
      <c r="F26" s="9">
        <v>1.30018294179439</v>
      </c>
      <c r="G26" s="9">
        <v>5.9661465605003898E-2</v>
      </c>
      <c r="H26" s="9"/>
      <c r="I26" s="9"/>
      <c r="J26" s="10"/>
      <c r="K26" s="8">
        <v>45.494489999999999</v>
      </c>
      <c r="L26" s="9">
        <v>50.305810000000001</v>
      </c>
      <c r="M26" s="9"/>
      <c r="N26" s="9"/>
      <c r="O26" s="10"/>
      <c r="P26" s="9">
        <v>1.27370815908908</v>
      </c>
      <c r="Q26" s="9">
        <v>5.5516419241260599E-2</v>
      </c>
      <c r="R26" s="9"/>
      <c r="S26" s="9"/>
      <c r="T26" s="10"/>
      <c r="U26" s="8">
        <v>35.309525000000001</v>
      </c>
      <c r="V26" s="9">
        <v>32.556984</v>
      </c>
      <c r="W26" s="9"/>
      <c r="X26" s="9"/>
      <c r="Y26" s="10"/>
      <c r="Z26" s="9">
        <v>1.2225576630830699</v>
      </c>
      <c r="AA26" s="9">
        <v>5.3124800572310803E-2</v>
      </c>
      <c r="AB26" s="9"/>
      <c r="AC26" s="9"/>
      <c r="AD26" s="10"/>
      <c r="AE26" s="8">
        <v>41.878784000000003</v>
      </c>
      <c r="AF26" s="9">
        <v>37.938484000000003</v>
      </c>
      <c r="AG26" s="9"/>
      <c r="AH26" s="9"/>
      <c r="AI26" s="10"/>
      <c r="AJ26" s="9">
        <v>1.22827564847469</v>
      </c>
      <c r="AK26" s="9">
        <v>5.7391062744879498E-2</v>
      </c>
      <c r="AL26" s="9"/>
      <c r="AM26" s="9"/>
      <c r="AN26" s="10"/>
      <c r="AO26" s="8">
        <v>37.842734999999998</v>
      </c>
      <c r="AP26" s="9">
        <v>29.806183000000001</v>
      </c>
      <c r="AQ26" s="9"/>
      <c r="AR26" s="9"/>
      <c r="AS26" s="10"/>
      <c r="AT26" s="9">
        <v>1.1510561087131499</v>
      </c>
      <c r="AU26" s="9">
        <v>3.69455425993334E-2</v>
      </c>
      <c r="AV26" s="9"/>
      <c r="AW26" s="9"/>
      <c r="AX26" s="10"/>
      <c r="AY26" s="8">
        <v>37.646617999999997</v>
      </c>
      <c r="AZ26" s="9">
        <v>26.826881</v>
      </c>
      <c r="BA26" s="9"/>
      <c r="BB26" s="9"/>
      <c r="BC26" s="10"/>
      <c r="BD26" s="9">
        <v>1.1247002766132299</v>
      </c>
      <c r="BE26" s="9">
        <v>4.0784990603504101E-2</v>
      </c>
      <c r="BF26" s="9"/>
      <c r="BG26" s="9"/>
      <c r="BH26" s="10"/>
      <c r="BI26" s="8">
        <v>42.153655999999998</v>
      </c>
      <c r="BJ26" s="9">
        <v>32.615250000000003</v>
      </c>
      <c r="BK26" s="9"/>
      <c r="BL26" s="9"/>
      <c r="BM26" s="10"/>
      <c r="BN26" s="9">
        <v>1.13076814180612</v>
      </c>
      <c r="BO26" s="9">
        <v>4.5322022361731003E-2</v>
      </c>
      <c r="BP26" s="9"/>
      <c r="BQ26" s="9"/>
      <c r="BR26" s="10"/>
      <c r="BS26" s="8">
        <v>46.185946999999999</v>
      </c>
      <c r="BT26" s="9">
        <v>35.599173999999998</v>
      </c>
      <c r="BU26" s="9"/>
      <c r="BV26" s="9"/>
      <c r="BW26" s="10"/>
      <c r="BX26" s="9">
        <v>1.1275777708292001</v>
      </c>
      <c r="BY26" s="9">
        <v>4.76967175843441E-2</v>
      </c>
      <c r="BZ26" s="9"/>
      <c r="CA26" s="9"/>
      <c r="CB26" s="10"/>
      <c r="CC26" s="8">
        <v>38.447384</v>
      </c>
      <c r="CD26" s="9">
        <v>32.333202</v>
      </c>
      <c r="CE26" s="9"/>
      <c r="CF26" s="9"/>
      <c r="CG26" s="10"/>
      <c r="CH26" s="9">
        <v>1.0699861108064599</v>
      </c>
      <c r="CI26" s="9">
        <v>3.1503256223539097E-2</v>
      </c>
      <c r="CJ26" s="9"/>
      <c r="CK26" s="9"/>
      <c r="CL26" s="10"/>
    </row>
    <row r="27" spans="1:90" x14ac:dyDescent="0.25">
      <c r="A27" s="8">
        <v>50.906464</v>
      </c>
      <c r="B27" s="9">
        <v>61.600616000000002</v>
      </c>
      <c r="C27" s="9"/>
      <c r="D27" s="9"/>
      <c r="E27" s="10"/>
      <c r="F27" s="9">
        <v>1.2891634949445701</v>
      </c>
      <c r="G27" s="9">
        <v>5.3065477284843898E-2</v>
      </c>
      <c r="H27" s="9"/>
      <c r="I27" s="9"/>
      <c r="J27" s="10"/>
      <c r="K27" s="8">
        <v>54.163894999999997</v>
      </c>
      <c r="L27" s="9">
        <v>59.621609999999997</v>
      </c>
      <c r="M27" s="9"/>
      <c r="N27" s="9"/>
      <c r="O27" s="10"/>
      <c r="P27" s="9">
        <v>1.2793846373558</v>
      </c>
      <c r="Q27" s="9">
        <v>5.4583018555928398E-2</v>
      </c>
      <c r="R27" s="9"/>
      <c r="S27" s="9"/>
      <c r="T27" s="10"/>
      <c r="U27" s="8">
        <v>46.190918000000003</v>
      </c>
      <c r="V27" s="9">
        <v>51.772359999999999</v>
      </c>
      <c r="W27" s="9"/>
      <c r="X27" s="9"/>
      <c r="Y27" s="10"/>
      <c r="Z27" s="9">
        <v>1.2439234899282401</v>
      </c>
      <c r="AA27" s="9">
        <v>5.5289438167363703E-2</v>
      </c>
      <c r="AB27" s="9"/>
      <c r="AC27" s="9"/>
      <c r="AD27" s="10"/>
      <c r="AE27" s="8">
        <v>41.986705999999998</v>
      </c>
      <c r="AF27" s="9">
        <v>38.128833999999998</v>
      </c>
      <c r="AG27" s="9"/>
      <c r="AH27" s="9"/>
      <c r="AI27" s="10"/>
      <c r="AJ27" s="9">
        <v>1.2213503011464999</v>
      </c>
      <c r="AK27" s="9">
        <v>5.9380441731101602E-2</v>
      </c>
      <c r="AL27" s="9"/>
      <c r="AM27" s="9"/>
      <c r="AN27" s="10"/>
      <c r="AO27" s="8">
        <v>39.405250000000002</v>
      </c>
      <c r="AP27" s="9">
        <v>34.544986999999999</v>
      </c>
      <c r="AQ27" s="9"/>
      <c r="AR27" s="9"/>
      <c r="AS27" s="10"/>
      <c r="AT27" s="9">
        <v>1.19728762626647</v>
      </c>
      <c r="AU27" s="9">
        <v>6.0944310958418402E-2</v>
      </c>
      <c r="AV27" s="9"/>
      <c r="AW27" s="9"/>
      <c r="AX27" s="10"/>
      <c r="AY27" s="8">
        <v>40.648434000000002</v>
      </c>
      <c r="AZ27" s="9">
        <v>32.781219999999998</v>
      </c>
      <c r="BA27" s="9"/>
      <c r="BB27" s="9"/>
      <c r="BC27" s="10"/>
      <c r="BD27" s="9">
        <v>1.1410125323533999</v>
      </c>
      <c r="BE27" s="9">
        <v>4.2069824455496702E-2</v>
      </c>
      <c r="BF27" s="9"/>
      <c r="BG27" s="9"/>
      <c r="BH27" s="10"/>
      <c r="BI27" s="8">
        <v>39.716873</v>
      </c>
      <c r="BJ27" s="9">
        <v>27.696816999999999</v>
      </c>
      <c r="BK27" s="9"/>
      <c r="BL27" s="9"/>
      <c r="BM27" s="10"/>
      <c r="BN27" s="9">
        <v>1.1378226786851799</v>
      </c>
      <c r="BO27" s="9">
        <v>4.0513225358608698E-2</v>
      </c>
      <c r="BP27" s="9"/>
      <c r="BQ27" s="9"/>
      <c r="BR27" s="10"/>
      <c r="BS27" s="8">
        <v>57.826103000000003</v>
      </c>
      <c r="BT27" s="9">
        <v>73.519319999999993</v>
      </c>
      <c r="BU27" s="9"/>
      <c r="BV27" s="9"/>
      <c r="BW27" s="10"/>
      <c r="BX27" s="9">
        <v>1.0908023992776801</v>
      </c>
      <c r="BY27" s="9">
        <v>3.57445567161409E-2</v>
      </c>
      <c r="BZ27" s="9"/>
      <c r="CA27" s="9"/>
      <c r="CB27" s="10"/>
      <c r="CC27" s="8">
        <v>39.618122</v>
      </c>
      <c r="CD27" s="9">
        <v>28.580235999999999</v>
      </c>
      <c r="CE27" s="9"/>
      <c r="CF27" s="9"/>
      <c r="CG27" s="10"/>
      <c r="CH27" s="9">
        <v>1.07660163378715</v>
      </c>
      <c r="CI27" s="9">
        <v>3.08028422443169E-2</v>
      </c>
      <c r="CJ27" s="9"/>
      <c r="CK27" s="9"/>
      <c r="CL27" s="10"/>
    </row>
    <row r="28" spans="1:90" x14ac:dyDescent="0.25">
      <c r="A28" s="8">
        <v>43.130839999999999</v>
      </c>
      <c r="B28" s="9">
        <v>52.325305999999998</v>
      </c>
      <c r="C28" s="9"/>
      <c r="D28" s="9"/>
      <c r="E28" s="10"/>
      <c r="F28" s="9">
        <v>1.2707579423189099</v>
      </c>
      <c r="G28" s="9">
        <v>4.9848610030090203E-2</v>
      </c>
      <c r="H28" s="9"/>
      <c r="I28" s="9"/>
      <c r="J28" s="10"/>
      <c r="K28" s="8">
        <v>65.187479999999994</v>
      </c>
      <c r="L28" s="9">
        <v>81.687899999999999</v>
      </c>
      <c r="M28" s="9"/>
      <c r="N28" s="9"/>
      <c r="O28" s="10"/>
      <c r="P28" s="9">
        <v>1.31114693844318</v>
      </c>
      <c r="Q28" s="9">
        <v>5.5927481262069999E-2</v>
      </c>
      <c r="R28" s="9"/>
      <c r="S28" s="9"/>
      <c r="T28" s="10"/>
      <c r="U28" s="8">
        <v>38.931224999999998</v>
      </c>
      <c r="V28" s="9">
        <v>40.370598000000001</v>
      </c>
      <c r="W28" s="9"/>
      <c r="X28" s="9"/>
      <c r="Y28" s="10"/>
      <c r="Z28" s="9">
        <v>1.2093561745882</v>
      </c>
      <c r="AA28" s="9">
        <v>4.5321135456093203E-2</v>
      </c>
      <c r="AB28" s="9"/>
      <c r="AC28" s="9"/>
      <c r="AD28" s="10"/>
      <c r="AE28" s="8">
        <v>31.170791999999999</v>
      </c>
      <c r="AF28" s="9">
        <v>23.924685</v>
      </c>
      <c r="AG28" s="9"/>
      <c r="AH28" s="9"/>
      <c r="AI28" s="10"/>
      <c r="AJ28" s="9">
        <v>1.1659053223133</v>
      </c>
      <c r="AK28" s="9">
        <v>3.7791916248815602E-2</v>
      </c>
      <c r="AL28" s="9"/>
      <c r="AM28" s="9"/>
      <c r="AN28" s="10"/>
      <c r="AO28" s="8">
        <v>35.040790000000001</v>
      </c>
      <c r="AP28" s="9">
        <v>26.051237</v>
      </c>
      <c r="AQ28" s="9"/>
      <c r="AR28" s="9"/>
      <c r="AS28" s="10"/>
      <c r="AT28" s="9">
        <v>1.1337195022106099</v>
      </c>
      <c r="AU28" s="9">
        <v>3.7806590029042901E-2</v>
      </c>
      <c r="AV28" s="9"/>
      <c r="AW28" s="9"/>
      <c r="AX28" s="10"/>
      <c r="AY28" s="8">
        <v>37.965775000000001</v>
      </c>
      <c r="AZ28" s="9">
        <v>29.303108000000002</v>
      </c>
      <c r="BA28" s="9"/>
      <c r="BB28" s="9"/>
      <c r="BC28" s="10"/>
      <c r="BD28" s="9">
        <v>1.13614816176891</v>
      </c>
      <c r="BE28" s="9">
        <v>3.6589030912986001E-2</v>
      </c>
      <c r="BF28" s="9"/>
      <c r="BG28" s="9"/>
      <c r="BH28" s="10"/>
      <c r="BI28" s="8">
        <v>49.264760000000003</v>
      </c>
      <c r="BJ28" s="9">
        <v>55.197445000000002</v>
      </c>
      <c r="BK28" s="9"/>
      <c r="BL28" s="9"/>
      <c r="BM28" s="10"/>
      <c r="BN28" s="9">
        <v>1.1214258548021301</v>
      </c>
      <c r="BO28" s="9">
        <v>3.9923479911647602E-2</v>
      </c>
      <c r="BP28" s="9"/>
      <c r="BQ28" s="9"/>
      <c r="BR28" s="10"/>
      <c r="BS28" s="8">
        <v>46.984881999999999</v>
      </c>
      <c r="BT28" s="9">
        <v>31.248412999999999</v>
      </c>
      <c r="BU28" s="9"/>
      <c r="BV28" s="9"/>
      <c r="BW28" s="10"/>
      <c r="BX28" s="9">
        <v>1.1116404449939701</v>
      </c>
      <c r="BY28" s="9">
        <v>5.1384976272553298E-2</v>
      </c>
      <c r="BZ28" s="9"/>
      <c r="CA28" s="9"/>
      <c r="CB28" s="10"/>
      <c r="CC28" s="8">
        <v>37.101162000000002</v>
      </c>
      <c r="CD28" s="9">
        <v>21.285456</v>
      </c>
      <c r="CE28" s="9"/>
      <c r="CF28" s="9"/>
      <c r="CG28" s="10"/>
      <c r="CH28" s="9">
        <v>1.0714419851303101</v>
      </c>
      <c r="CI28" s="9">
        <v>2.1170915353312201E-2</v>
      </c>
      <c r="CJ28" s="9"/>
      <c r="CK28" s="9"/>
      <c r="CL28" s="10"/>
    </row>
    <row r="29" spans="1:90" x14ac:dyDescent="0.25">
      <c r="A29" s="8">
        <v>54.766979999999997</v>
      </c>
      <c r="B29" s="9">
        <v>67.839690000000004</v>
      </c>
      <c r="C29" s="9"/>
      <c r="D29" s="9"/>
      <c r="E29" s="10"/>
      <c r="F29" s="9">
        <v>1.30958849549293</v>
      </c>
      <c r="G29" s="9">
        <v>5.5660177954092199E-2</v>
      </c>
      <c r="H29" s="9"/>
      <c r="I29" s="9"/>
      <c r="J29" s="10"/>
      <c r="K29" s="8">
        <v>49.762543000000001</v>
      </c>
      <c r="L29" s="9">
        <v>58.170116</v>
      </c>
      <c r="M29" s="9"/>
      <c r="N29" s="9"/>
      <c r="O29" s="10"/>
      <c r="P29" s="9">
        <v>1.2637696286439799</v>
      </c>
      <c r="Q29" s="9">
        <v>5.7529893024251301E-2</v>
      </c>
      <c r="R29" s="9"/>
      <c r="S29" s="9"/>
      <c r="T29" s="10"/>
      <c r="U29" s="8">
        <v>49.456310000000002</v>
      </c>
      <c r="V29" s="9">
        <v>55.083903999999997</v>
      </c>
      <c r="W29" s="9"/>
      <c r="X29" s="9"/>
      <c r="Y29" s="10"/>
      <c r="Z29" s="9">
        <v>1.2621052067279801</v>
      </c>
      <c r="AA29" s="9">
        <v>5.4969945871012102E-2</v>
      </c>
      <c r="AB29" s="9"/>
      <c r="AC29" s="9"/>
      <c r="AD29" s="10"/>
      <c r="AE29" s="8">
        <v>38.340069999999997</v>
      </c>
      <c r="AF29" s="9">
        <v>34.741646000000003</v>
      </c>
      <c r="AG29" s="9"/>
      <c r="AH29" s="9"/>
      <c r="AI29" s="10"/>
      <c r="AJ29" s="9">
        <v>1.1890140337944</v>
      </c>
      <c r="AK29" s="9">
        <v>4.4174297046503198E-2</v>
      </c>
      <c r="AL29" s="9"/>
      <c r="AM29" s="9"/>
      <c r="AN29" s="10"/>
      <c r="AO29" s="8">
        <v>44.096780000000003</v>
      </c>
      <c r="AP29" s="9">
        <v>39.242730000000002</v>
      </c>
      <c r="AQ29" s="9"/>
      <c r="AR29" s="9"/>
      <c r="AS29" s="10"/>
      <c r="AT29" s="9">
        <v>1.1886956503391199</v>
      </c>
      <c r="AU29" s="9">
        <v>5.0276065762869297E-2</v>
      </c>
      <c r="AV29" s="9"/>
      <c r="AW29" s="9"/>
      <c r="AX29" s="10"/>
      <c r="AY29" s="8">
        <v>40.032578000000001</v>
      </c>
      <c r="AZ29" s="9">
        <v>30.981380000000001</v>
      </c>
      <c r="BA29" s="9"/>
      <c r="BB29" s="9"/>
      <c r="BC29" s="10"/>
      <c r="BD29" s="9">
        <v>1.1572692241668701</v>
      </c>
      <c r="BE29" s="9">
        <v>4.6182228222347597E-2</v>
      </c>
      <c r="BF29" s="9"/>
      <c r="BG29" s="9"/>
      <c r="BH29" s="10"/>
      <c r="BI29" s="8">
        <v>37.980885000000001</v>
      </c>
      <c r="BJ29" s="9">
        <v>23.844387000000001</v>
      </c>
      <c r="BK29" s="9"/>
      <c r="BL29" s="9"/>
      <c r="BM29" s="10"/>
      <c r="BN29" s="9">
        <v>1.1319924113750399</v>
      </c>
      <c r="BO29" s="9">
        <v>4.5431495487027899E-2</v>
      </c>
      <c r="BP29" s="9"/>
      <c r="BQ29" s="9"/>
      <c r="BR29" s="10"/>
      <c r="BS29" s="8">
        <v>34.182537000000004</v>
      </c>
      <c r="BT29" s="9">
        <v>19.963377000000001</v>
      </c>
      <c r="BU29" s="9"/>
      <c r="BV29" s="9"/>
      <c r="BW29" s="10"/>
      <c r="BX29" s="9">
        <v>1.0988548707365899</v>
      </c>
      <c r="BY29" s="9">
        <v>4.0026780105635602E-2</v>
      </c>
      <c r="BZ29" s="9"/>
      <c r="CA29" s="9"/>
      <c r="CB29" s="10"/>
      <c r="CC29" s="8">
        <v>29.171855999999998</v>
      </c>
      <c r="CD29" s="9">
        <v>9.5932150000000007</v>
      </c>
      <c r="CE29" s="9"/>
      <c r="CF29" s="9"/>
      <c r="CG29" s="10"/>
      <c r="CH29" s="9">
        <v>1.0472136677503501</v>
      </c>
      <c r="CI29" s="9">
        <v>1.6339329307118001E-2</v>
      </c>
      <c r="CJ29" s="9"/>
      <c r="CK29" s="9"/>
      <c r="CL29" s="10"/>
    </row>
    <row r="30" spans="1:90" x14ac:dyDescent="0.25">
      <c r="A30" s="8">
        <v>48.72627</v>
      </c>
      <c r="B30" s="9">
        <v>59.800890000000003</v>
      </c>
      <c r="C30" s="9"/>
      <c r="D30" s="9"/>
      <c r="E30" s="10"/>
      <c r="F30" s="9">
        <v>1.28039167404174</v>
      </c>
      <c r="G30" s="9">
        <v>5.1065624569564802E-2</v>
      </c>
      <c r="H30" s="9"/>
      <c r="I30" s="9"/>
      <c r="J30" s="10"/>
      <c r="K30" s="8">
        <v>45.081004999999998</v>
      </c>
      <c r="L30" s="9">
        <v>51.695247999999999</v>
      </c>
      <c r="M30" s="9"/>
      <c r="N30" s="9"/>
      <c r="O30" s="10"/>
      <c r="P30" s="9">
        <v>1.24525296318531</v>
      </c>
      <c r="Q30" s="9">
        <v>4.7231080189171597E-2</v>
      </c>
      <c r="R30" s="9"/>
      <c r="S30" s="9"/>
      <c r="T30" s="10"/>
      <c r="U30" s="8">
        <v>38.771680000000003</v>
      </c>
      <c r="V30" s="9">
        <v>37.305999999999997</v>
      </c>
      <c r="W30" s="9"/>
      <c r="X30" s="9"/>
      <c r="Y30" s="10"/>
      <c r="Z30" s="9">
        <v>1.21982073557376</v>
      </c>
      <c r="AA30" s="9">
        <v>5.7292798103414699E-2</v>
      </c>
      <c r="AB30" s="9"/>
      <c r="AC30" s="9"/>
      <c r="AD30" s="10"/>
      <c r="AE30" s="8">
        <v>45.08296</v>
      </c>
      <c r="AF30" s="9">
        <v>45.161259999999999</v>
      </c>
      <c r="AG30" s="9"/>
      <c r="AH30" s="9"/>
      <c r="AI30" s="10"/>
      <c r="AJ30" s="9">
        <v>1.2132956252097999</v>
      </c>
      <c r="AK30" s="9">
        <v>5.0480442310192802E-2</v>
      </c>
      <c r="AL30" s="9"/>
      <c r="AM30" s="9"/>
      <c r="AN30" s="10"/>
      <c r="AO30" s="8">
        <v>36.225178</v>
      </c>
      <c r="AP30" s="9">
        <v>27.418602</v>
      </c>
      <c r="AQ30" s="9"/>
      <c r="AR30" s="9"/>
      <c r="AS30" s="10"/>
      <c r="AT30" s="9">
        <v>1.1584960252046499</v>
      </c>
      <c r="AU30" s="9">
        <v>4.0984249227627799E-2</v>
      </c>
      <c r="AV30" s="9"/>
      <c r="AW30" s="9"/>
      <c r="AX30" s="10"/>
      <c r="AY30" s="8">
        <v>39.810577000000002</v>
      </c>
      <c r="AZ30" s="9">
        <v>31.272919999999999</v>
      </c>
      <c r="BA30" s="9"/>
      <c r="BB30" s="9"/>
      <c r="BC30" s="10"/>
      <c r="BD30" s="9">
        <v>1.1584913728833199</v>
      </c>
      <c r="BE30" s="9">
        <v>4.7847851043898999E-2</v>
      </c>
      <c r="BF30" s="9"/>
      <c r="BG30" s="9"/>
      <c r="BH30" s="10"/>
      <c r="BI30" s="8">
        <v>48.713005000000003</v>
      </c>
      <c r="BJ30" s="9">
        <v>35.57152</v>
      </c>
      <c r="BK30" s="9"/>
      <c r="BL30" s="9"/>
      <c r="BM30" s="10"/>
      <c r="BN30" s="9">
        <v>1.1566332147121401</v>
      </c>
      <c r="BO30" s="9">
        <v>6.1042592300877697E-2</v>
      </c>
      <c r="BP30" s="9"/>
      <c r="BQ30" s="9"/>
      <c r="BR30" s="10"/>
      <c r="BS30" s="8">
        <v>38.691924999999998</v>
      </c>
      <c r="BT30" s="9">
        <v>24.382300999999998</v>
      </c>
      <c r="BU30" s="9"/>
      <c r="BV30" s="9"/>
      <c r="BW30" s="10"/>
      <c r="BX30" s="9">
        <v>1.0982176502943</v>
      </c>
      <c r="BY30" s="9">
        <v>4.3689848104453498E-2</v>
      </c>
      <c r="BZ30" s="9"/>
      <c r="CA30" s="9"/>
      <c r="CB30" s="10"/>
      <c r="CC30" s="8">
        <v>35.664214999999999</v>
      </c>
      <c r="CD30" s="9">
        <v>25.666346000000001</v>
      </c>
      <c r="CE30" s="9"/>
      <c r="CF30" s="9"/>
      <c r="CG30" s="10"/>
      <c r="CH30" s="9">
        <v>1.0585531812906199</v>
      </c>
      <c r="CI30" s="9">
        <v>2.7295894952996402E-2</v>
      </c>
      <c r="CJ30" s="9"/>
      <c r="CK30" s="9"/>
      <c r="CL30" s="10"/>
    </row>
    <row r="31" spans="1:90" x14ac:dyDescent="0.25">
      <c r="A31" s="8">
        <v>63.223343</v>
      </c>
      <c r="B31" s="9">
        <v>77.20326</v>
      </c>
      <c r="C31" s="9"/>
      <c r="D31" s="9"/>
      <c r="E31" s="10"/>
      <c r="F31" s="9">
        <v>1.32345920169353</v>
      </c>
      <c r="G31" s="9">
        <v>5.5187232536646903E-2</v>
      </c>
      <c r="H31" s="9"/>
      <c r="I31" s="9"/>
      <c r="J31" s="10"/>
      <c r="K31" s="8">
        <v>47.240364</v>
      </c>
      <c r="L31" s="9">
        <v>53.66498</v>
      </c>
      <c r="M31" s="9"/>
      <c r="N31" s="9"/>
      <c r="O31" s="10"/>
      <c r="P31" s="9">
        <v>1.2642927178144401</v>
      </c>
      <c r="Q31" s="9">
        <v>5.1891263193904497E-2</v>
      </c>
      <c r="R31" s="9"/>
      <c r="S31" s="9"/>
      <c r="T31" s="10"/>
      <c r="U31" s="8">
        <v>34.498623000000002</v>
      </c>
      <c r="V31" s="9">
        <v>34.359324999999998</v>
      </c>
      <c r="W31" s="9"/>
      <c r="X31" s="9"/>
      <c r="Y31" s="10"/>
      <c r="Z31" s="9">
        <v>1.2093993673324499</v>
      </c>
      <c r="AA31" s="9">
        <v>4.9200114292835197E-2</v>
      </c>
      <c r="AB31" s="9"/>
      <c r="AC31" s="9"/>
      <c r="AD31" s="10"/>
      <c r="AE31" s="8">
        <v>38.549286000000002</v>
      </c>
      <c r="AF31" s="9">
        <v>35.089393999999999</v>
      </c>
      <c r="AG31" s="9"/>
      <c r="AH31" s="9"/>
      <c r="AI31" s="10"/>
      <c r="AJ31" s="9">
        <v>1.20313834452629</v>
      </c>
      <c r="AK31" s="9">
        <v>5.5371615286570003E-2</v>
      </c>
      <c r="AL31" s="9"/>
      <c r="AM31" s="9"/>
      <c r="AN31" s="10"/>
      <c r="AO31" s="8">
        <v>44.697105000000001</v>
      </c>
      <c r="AP31" s="9">
        <v>42.445872999999999</v>
      </c>
      <c r="AQ31" s="9"/>
      <c r="AR31" s="9"/>
      <c r="AS31" s="10"/>
      <c r="AT31" s="9">
        <v>1.15341929674148</v>
      </c>
      <c r="AU31" s="9">
        <v>3.75699227749106E-2</v>
      </c>
      <c r="AV31" s="9"/>
      <c r="AW31" s="9"/>
      <c r="AX31" s="10"/>
      <c r="AY31" s="8">
        <v>43.094569999999997</v>
      </c>
      <c r="AZ31" s="9">
        <v>36.350450000000002</v>
      </c>
      <c r="BA31" s="9"/>
      <c r="BB31" s="9"/>
      <c r="BC31" s="10"/>
      <c r="BD31" s="9">
        <v>1.15479431080818</v>
      </c>
      <c r="BE31" s="9">
        <v>4.7522969933092497E-2</v>
      </c>
      <c r="BF31" s="9"/>
      <c r="BG31" s="9"/>
      <c r="BH31" s="10"/>
      <c r="BI31" s="8">
        <v>52.376784999999998</v>
      </c>
      <c r="BJ31" s="9">
        <v>40.876162999999998</v>
      </c>
      <c r="BK31" s="9"/>
      <c r="BL31" s="9"/>
      <c r="BM31" s="10"/>
      <c r="BN31" s="9">
        <v>1.16392569607496</v>
      </c>
      <c r="BO31" s="9">
        <v>5.5818346684652499E-2</v>
      </c>
      <c r="BP31" s="9"/>
      <c r="BQ31" s="9"/>
      <c r="BR31" s="10"/>
      <c r="BS31" s="8">
        <v>46.100754000000002</v>
      </c>
      <c r="BT31" s="9">
        <v>35.089302000000004</v>
      </c>
      <c r="BU31" s="9"/>
      <c r="BV31" s="9"/>
      <c r="BW31" s="10"/>
      <c r="BX31" s="9">
        <v>1.10681375753879</v>
      </c>
      <c r="BY31" s="9">
        <v>4.0803808443536697E-2</v>
      </c>
      <c r="BZ31" s="9"/>
      <c r="CA31" s="9"/>
      <c r="CB31" s="10"/>
      <c r="CC31" s="8">
        <v>51.651333000000001</v>
      </c>
      <c r="CD31" s="9">
        <v>54.138866</v>
      </c>
      <c r="CE31" s="9"/>
      <c r="CF31" s="9"/>
      <c r="CG31" s="10"/>
      <c r="CH31" s="9">
        <v>1.0762685452699601</v>
      </c>
      <c r="CI31" s="9">
        <v>3.5133720743705903E-2</v>
      </c>
      <c r="CJ31" s="9"/>
      <c r="CK31" s="9"/>
      <c r="CL31" s="10"/>
    </row>
    <row r="32" spans="1:90" x14ac:dyDescent="0.25">
      <c r="A32" s="8">
        <v>61.107838000000001</v>
      </c>
      <c r="B32" s="9">
        <v>73.821060000000003</v>
      </c>
      <c r="C32" s="9"/>
      <c r="D32" s="9"/>
      <c r="E32" s="10"/>
      <c r="F32" s="9">
        <v>1.3208707474470101</v>
      </c>
      <c r="G32" s="9">
        <v>5.4627415915477699E-2</v>
      </c>
      <c r="H32" s="9"/>
      <c r="I32" s="9"/>
      <c r="J32" s="10"/>
      <c r="K32" s="8">
        <v>39.742095999999997</v>
      </c>
      <c r="L32" s="9">
        <v>43.048473000000001</v>
      </c>
      <c r="M32" s="9"/>
      <c r="N32" s="9"/>
      <c r="O32" s="10"/>
      <c r="P32" s="9">
        <v>1.23572345161437</v>
      </c>
      <c r="Q32" s="9">
        <v>5.0437985989082001E-2</v>
      </c>
      <c r="R32" s="9"/>
      <c r="S32" s="9"/>
      <c r="T32" s="10"/>
      <c r="U32" s="8">
        <v>37.440869999999997</v>
      </c>
      <c r="V32" s="9">
        <v>35.542346999999999</v>
      </c>
      <c r="W32" s="9"/>
      <c r="X32" s="9"/>
      <c r="Y32" s="10"/>
      <c r="Z32" s="9">
        <v>1.1990725533962201</v>
      </c>
      <c r="AA32" s="9">
        <v>4.78591107065982E-2</v>
      </c>
      <c r="AB32" s="9"/>
      <c r="AC32" s="9"/>
      <c r="AD32" s="10"/>
      <c r="AE32" s="8">
        <v>36.57264</v>
      </c>
      <c r="AF32" s="9">
        <v>30.561235</v>
      </c>
      <c r="AG32" s="9"/>
      <c r="AH32" s="9"/>
      <c r="AI32" s="10"/>
      <c r="AJ32" s="9">
        <v>1.18510559064149</v>
      </c>
      <c r="AK32" s="9">
        <v>4.8186343477184597E-2</v>
      </c>
      <c r="AL32" s="9"/>
      <c r="AM32" s="9"/>
      <c r="AN32" s="10"/>
      <c r="AO32" s="8">
        <v>38.932254999999998</v>
      </c>
      <c r="AP32" s="9">
        <v>34.502372999999999</v>
      </c>
      <c r="AQ32" s="9"/>
      <c r="AR32" s="9"/>
      <c r="AS32" s="10"/>
      <c r="AT32" s="9">
        <v>1.14271765327453</v>
      </c>
      <c r="AU32" s="9">
        <v>4.5455839131112397E-2</v>
      </c>
      <c r="AV32" s="9"/>
      <c r="AW32" s="9"/>
      <c r="AX32" s="10"/>
      <c r="AY32" s="8">
        <v>41.394824999999997</v>
      </c>
      <c r="AZ32" s="9">
        <v>31.78435</v>
      </c>
      <c r="BA32" s="9"/>
      <c r="BB32" s="9"/>
      <c r="BC32" s="10"/>
      <c r="BD32" s="9">
        <v>1.16057723164558</v>
      </c>
      <c r="BE32" s="9">
        <v>4.99090488845821E-2</v>
      </c>
      <c r="BF32" s="9"/>
      <c r="BG32" s="9"/>
      <c r="BH32" s="10"/>
      <c r="BI32" s="8">
        <v>47.424942000000001</v>
      </c>
      <c r="BJ32" s="9">
        <v>40.514409999999998</v>
      </c>
      <c r="BK32" s="9"/>
      <c r="BL32" s="9"/>
      <c r="BM32" s="10"/>
      <c r="BN32" s="9">
        <v>1.1595723324417999</v>
      </c>
      <c r="BO32" s="9">
        <v>5.4004618240815601E-2</v>
      </c>
      <c r="BP32" s="9"/>
      <c r="BQ32" s="9"/>
      <c r="BR32" s="10"/>
      <c r="BS32" s="8">
        <v>47.366863000000002</v>
      </c>
      <c r="BT32" s="9">
        <v>45.540889999999997</v>
      </c>
      <c r="BU32" s="9"/>
      <c r="BV32" s="9"/>
      <c r="BW32" s="10"/>
      <c r="BX32" s="9">
        <v>1.12635909682512</v>
      </c>
      <c r="BY32" s="9">
        <v>5.3873832873633398E-2</v>
      </c>
      <c r="BZ32" s="9"/>
      <c r="CA32" s="9"/>
      <c r="CB32" s="10"/>
      <c r="CC32" s="8">
        <v>32.269416999999997</v>
      </c>
      <c r="CD32" s="9">
        <v>15.605729</v>
      </c>
      <c r="CE32" s="9"/>
      <c r="CF32" s="9"/>
      <c r="CG32" s="10"/>
      <c r="CH32" s="9">
        <v>1.0552635847330001</v>
      </c>
      <c r="CI32" s="9">
        <v>2.99841380229139E-2</v>
      </c>
      <c r="CJ32" s="9"/>
      <c r="CK32" s="9"/>
      <c r="CL32" s="10"/>
    </row>
    <row r="33" spans="1:90" x14ac:dyDescent="0.25">
      <c r="A33" s="8">
        <v>48.458064999999998</v>
      </c>
      <c r="B33" s="9">
        <v>60.402189999999997</v>
      </c>
      <c r="C33" s="9"/>
      <c r="D33" s="9"/>
      <c r="E33" s="10"/>
      <c r="F33" s="9">
        <v>1.3070194472074499</v>
      </c>
      <c r="G33" s="9">
        <v>6.2674133627996703E-2</v>
      </c>
      <c r="H33" s="9"/>
      <c r="I33" s="9"/>
      <c r="J33" s="10"/>
      <c r="K33" s="8">
        <v>45.874862999999998</v>
      </c>
      <c r="L33" s="9">
        <v>55.990430000000003</v>
      </c>
      <c r="M33" s="9"/>
      <c r="N33" s="9"/>
      <c r="O33" s="10"/>
      <c r="P33" s="9">
        <v>1.2671850702166501</v>
      </c>
      <c r="Q33" s="9">
        <v>6.14044080452689E-2</v>
      </c>
      <c r="R33" s="9"/>
      <c r="S33" s="9"/>
      <c r="T33" s="10"/>
      <c r="U33" s="8">
        <v>35.676524999999998</v>
      </c>
      <c r="V33" s="9">
        <v>36.240127999999999</v>
      </c>
      <c r="W33" s="9"/>
      <c r="X33" s="9"/>
      <c r="Y33" s="10"/>
      <c r="Z33" s="9">
        <v>1.20209857058525</v>
      </c>
      <c r="AA33" s="9">
        <v>4.77068870350634E-2</v>
      </c>
      <c r="AB33" s="9"/>
      <c r="AC33" s="9"/>
      <c r="AD33" s="10"/>
      <c r="AE33" s="8">
        <v>37.610011999999998</v>
      </c>
      <c r="AF33" s="9">
        <v>33.155209999999997</v>
      </c>
      <c r="AG33" s="9"/>
      <c r="AH33" s="9"/>
      <c r="AI33" s="10"/>
      <c r="AJ33" s="9">
        <v>1.1924634821414899</v>
      </c>
      <c r="AK33" s="9">
        <v>4.7398183729329503E-2</v>
      </c>
      <c r="AL33" s="9"/>
      <c r="AM33" s="9"/>
      <c r="AN33" s="10"/>
      <c r="AO33" s="8">
        <v>40.798720000000003</v>
      </c>
      <c r="AP33" s="9">
        <v>31.285961</v>
      </c>
      <c r="AQ33" s="9"/>
      <c r="AR33" s="9"/>
      <c r="AS33" s="10"/>
      <c r="AT33" s="9">
        <v>1.17170193135738</v>
      </c>
      <c r="AU33" s="9">
        <v>4.2260310880817303E-2</v>
      </c>
      <c r="AV33" s="9"/>
      <c r="AW33" s="9"/>
      <c r="AX33" s="10"/>
      <c r="AY33" s="8">
        <v>41.742286999999997</v>
      </c>
      <c r="AZ33" s="9">
        <v>32.451923000000001</v>
      </c>
      <c r="BA33" s="9"/>
      <c r="BB33" s="9"/>
      <c r="BC33" s="10"/>
      <c r="BD33" s="9">
        <v>1.1433301790952599</v>
      </c>
      <c r="BE33" s="9">
        <v>4.3532300008588799E-2</v>
      </c>
      <c r="BF33" s="9"/>
      <c r="BG33" s="9"/>
      <c r="BH33" s="10"/>
      <c r="BI33" s="8">
        <v>49.41581</v>
      </c>
      <c r="BJ33" s="9">
        <v>40.320500000000003</v>
      </c>
      <c r="BK33" s="9"/>
      <c r="BL33" s="9"/>
      <c r="BM33" s="10"/>
      <c r="BN33" s="9">
        <v>1.12105800628662</v>
      </c>
      <c r="BO33" s="9">
        <v>3.9896425474452997E-2</v>
      </c>
      <c r="BP33" s="9"/>
      <c r="BQ33" s="9"/>
      <c r="BR33" s="10"/>
      <c r="BS33" s="8">
        <v>35.742286999999997</v>
      </c>
      <c r="BT33" s="9">
        <v>19.234978000000002</v>
      </c>
      <c r="BU33" s="9"/>
      <c r="BV33" s="9"/>
      <c r="BW33" s="10"/>
      <c r="BX33" s="9">
        <v>1.0731696072816801</v>
      </c>
      <c r="BY33" s="9">
        <v>2.78433571514905E-2</v>
      </c>
      <c r="BZ33" s="9"/>
      <c r="CA33" s="9"/>
      <c r="CB33" s="10"/>
      <c r="CC33" s="8">
        <v>32.515827000000002</v>
      </c>
      <c r="CD33" s="9">
        <v>16.761289999999999</v>
      </c>
      <c r="CE33" s="9"/>
      <c r="CF33" s="9"/>
      <c r="CG33" s="10"/>
      <c r="CH33" s="9">
        <v>1.0607600331306399</v>
      </c>
      <c r="CI33" s="9">
        <v>1.97049702554991E-2</v>
      </c>
      <c r="CJ33" s="9"/>
      <c r="CK33" s="9"/>
      <c r="CL33" s="10"/>
    </row>
    <row r="34" spans="1:90" x14ac:dyDescent="0.25">
      <c r="A34" s="20">
        <v>50.31794</v>
      </c>
      <c r="B34" s="21">
        <v>61.895263999999997</v>
      </c>
      <c r="C34" s="21"/>
      <c r="D34" s="21"/>
      <c r="E34" s="22"/>
      <c r="F34" s="21">
        <v>1.27172861182689</v>
      </c>
      <c r="G34" s="21">
        <v>4.8781932476038799E-2</v>
      </c>
      <c r="H34" s="21"/>
      <c r="I34" s="21"/>
      <c r="J34" s="22"/>
      <c r="K34" s="20">
        <v>45.814568000000001</v>
      </c>
      <c r="L34" s="21">
        <v>49.333669999999998</v>
      </c>
      <c r="M34" s="21"/>
      <c r="N34" s="21"/>
      <c r="O34" s="22"/>
      <c r="P34" s="21">
        <v>1.26242042303085</v>
      </c>
      <c r="Q34" s="21">
        <v>4.8273753976089503E-2</v>
      </c>
      <c r="R34" s="21"/>
      <c r="S34" s="21"/>
      <c r="T34" s="22"/>
      <c r="U34" s="20">
        <v>39.480175000000003</v>
      </c>
      <c r="V34" s="21">
        <v>37.442656999999997</v>
      </c>
      <c r="W34" s="21"/>
      <c r="X34" s="21"/>
      <c r="Y34" s="22"/>
      <c r="Z34" s="21">
        <v>1.2166875200271601</v>
      </c>
      <c r="AA34" s="21">
        <v>4.8081611583133198E-2</v>
      </c>
      <c r="AB34" s="21"/>
      <c r="AC34" s="21"/>
      <c r="AD34" s="22"/>
      <c r="AE34" s="20">
        <v>44.71349</v>
      </c>
      <c r="AF34" s="21">
        <v>40.622222999999998</v>
      </c>
      <c r="AG34" s="21"/>
      <c r="AH34" s="21"/>
      <c r="AI34" s="22"/>
      <c r="AJ34" s="21">
        <v>1.2107469670772499</v>
      </c>
      <c r="AK34" s="21">
        <v>4.8799281680951198E-2</v>
      </c>
      <c r="AL34" s="21"/>
      <c r="AM34" s="21"/>
      <c r="AN34" s="22"/>
      <c r="AO34" s="20">
        <v>41.770637999999998</v>
      </c>
      <c r="AP34" s="21">
        <v>34.180134000000002</v>
      </c>
      <c r="AQ34" s="21"/>
      <c r="AR34" s="21"/>
      <c r="AS34" s="22"/>
      <c r="AT34" s="21">
        <v>1.1669735581874801</v>
      </c>
      <c r="AU34" s="21">
        <v>4.0597348393266099E-2</v>
      </c>
      <c r="AV34" s="21"/>
      <c r="AW34" s="21"/>
      <c r="AX34" s="22"/>
      <c r="AY34" s="20">
        <v>39.062187000000002</v>
      </c>
      <c r="AZ34" s="21">
        <v>29.772295</v>
      </c>
      <c r="BA34" s="21"/>
      <c r="BB34" s="21"/>
      <c r="BC34" s="22"/>
      <c r="BD34" s="21">
        <v>1.14483245742321</v>
      </c>
      <c r="BE34" s="21">
        <v>4.10635223266047E-2</v>
      </c>
      <c r="BF34" s="21"/>
      <c r="BG34" s="21"/>
      <c r="BH34" s="22"/>
      <c r="BI34" s="20">
        <v>37.545901999999998</v>
      </c>
      <c r="BJ34" s="21">
        <v>26.447382000000001</v>
      </c>
      <c r="BK34" s="21"/>
      <c r="BL34" s="21"/>
      <c r="BM34" s="22"/>
      <c r="BN34" s="21">
        <v>1.12434344375133</v>
      </c>
      <c r="BO34" s="21">
        <v>4.0115630011890002E-2</v>
      </c>
      <c r="BP34" s="21"/>
      <c r="BQ34" s="21"/>
      <c r="BR34" s="22"/>
      <c r="BS34" s="20">
        <v>43.155697000000004</v>
      </c>
      <c r="BT34" s="21">
        <v>33.299683000000002</v>
      </c>
      <c r="BU34" s="21"/>
      <c r="BV34" s="21"/>
      <c r="BW34" s="22"/>
      <c r="BX34" s="21">
        <v>1.1141328525543199</v>
      </c>
      <c r="BY34" s="21">
        <v>3.8932673005918003E-2</v>
      </c>
      <c r="BZ34" s="21"/>
      <c r="CA34" s="21"/>
      <c r="CB34" s="22"/>
      <c r="CC34" s="20">
        <v>37.505732999999999</v>
      </c>
      <c r="CD34" s="21">
        <v>24.736433000000002</v>
      </c>
      <c r="CE34" s="21"/>
      <c r="CF34" s="21"/>
      <c r="CG34" s="22"/>
      <c r="CH34" s="21">
        <v>1.08644607847929</v>
      </c>
      <c r="CI34" s="21">
        <v>3.3488249961321603E-2</v>
      </c>
      <c r="CJ34" s="21"/>
      <c r="CK34" s="21"/>
      <c r="CL34" s="22"/>
    </row>
    <row r="35" spans="1:90" x14ac:dyDescent="0.25">
      <c r="A35" s="8"/>
      <c r="B35" s="9"/>
      <c r="C35" s="9"/>
      <c r="D35" s="9"/>
      <c r="E35" s="10"/>
      <c r="F35" s="9"/>
      <c r="G35" s="9"/>
      <c r="H35" s="9"/>
      <c r="I35" s="9"/>
      <c r="J35" s="10"/>
      <c r="K35" s="8"/>
      <c r="L35" s="9"/>
      <c r="M35" s="9"/>
      <c r="N35" s="9"/>
      <c r="O35" s="10"/>
      <c r="P35" s="9"/>
      <c r="Q35" s="9"/>
      <c r="R35" s="9"/>
      <c r="S35" s="9"/>
      <c r="T35" s="10"/>
      <c r="U35" s="8"/>
      <c r="V35" s="9"/>
      <c r="W35" s="9"/>
      <c r="X35" s="9"/>
      <c r="Y35" s="10"/>
      <c r="Z35" s="9"/>
      <c r="AA35" s="9"/>
      <c r="AB35" s="9"/>
      <c r="AC35" s="9"/>
      <c r="AD35" s="10"/>
      <c r="AE35" s="8"/>
      <c r="AF35" s="9"/>
      <c r="AG35" s="9"/>
      <c r="AH35" s="9"/>
      <c r="AI35" s="10"/>
      <c r="AJ35" s="9"/>
      <c r="AK35" s="9"/>
      <c r="AL35" s="9"/>
      <c r="AM35" s="9"/>
      <c r="AN35" s="10"/>
      <c r="AO35" s="8">
        <v>40.956757000000003</v>
      </c>
      <c r="AP35" s="9"/>
      <c r="AQ35" s="9">
        <v>33.832706000000002</v>
      </c>
      <c r="AR35" s="9"/>
      <c r="AS35" s="10"/>
      <c r="AT35" s="9">
        <v>1.1593563160896301</v>
      </c>
      <c r="AU35" s="9"/>
      <c r="AV35" s="9">
        <v>3.6892587789670202E-2</v>
      </c>
      <c r="AW35" s="9"/>
      <c r="AX35" s="10"/>
      <c r="AY35" s="8">
        <v>41.556379999999997</v>
      </c>
      <c r="AZ35" s="9"/>
      <c r="BA35" s="9">
        <v>16.826772999999999</v>
      </c>
      <c r="BB35" s="9"/>
      <c r="BC35" s="10"/>
      <c r="BD35" s="9">
        <v>1.1036419886350599</v>
      </c>
      <c r="BE35" s="9"/>
      <c r="BF35" s="9">
        <v>2.99429033573144E-2</v>
      </c>
      <c r="BG35" s="9"/>
      <c r="BH35" s="10"/>
      <c r="BI35" s="8">
        <v>61.585506000000002</v>
      </c>
      <c r="BJ35" s="9"/>
      <c r="BK35" s="9">
        <v>17.345331000000002</v>
      </c>
      <c r="BL35" s="9"/>
      <c r="BM35" s="10"/>
      <c r="BN35" s="9">
        <v>1.0615093131065301</v>
      </c>
      <c r="BO35" s="9"/>
      <c r="BP35" s="9">
        <v>1.7672255477270301E-2</v>
      </c>
      <c r="BQ35" s="9"/>
      <c r="BR35" s="10"/>
      <c r="BS35" s="8">
        <v>72.418319999999994</v>
      </c>
      <c r="BT35" s="9"/>
      <c r="BU35" s="9">
        <v>6.5012720000000002</v>
      </c>
      <c r="BV35" s="9"/>
      <c r="BW35" s="10"/>
      <c r="BX35" s="9">
        <v>1.0350532162189401</v>
      </c>
      <c r="BY35" s="9"/>
      <c r="BZ35" s="9">
        <v>1.27254105847196E-2</v>
      </c>
      <c r="CA35" s="9"/>
      <c r="CB35" s="10"/>
      <c r="CC35" s="8">
        <v>71.353774999999999</v>
      </c>
      <c r="CD35" s="9"/>
      <c r="CE35" s="9">
        <v>7.2178909999999998</v>
      </c>
      <c r="CF35" s="9"/>
      <c r="CG35" s="10"/>
      <c r="CH35" s="9">
        <v>1.01144089818</v>
      </c>
      <c r="CI35" s="9"/>
      <c r="CJ35" s="9">
        <v>3.65950148576968E-3</v>
      </c>
      <c r="CK35" s="9"/>
      <c r="CL35" s="10"/>
    </row>
    <row r="36" spans="1:90" x14ac:dyDescent="0.25">
      <c r="A36" s="8"/>
      <c r="B36" s="9"/>
      <c r="C36" s="9"/>
      <c r="D36" s="9"/>
      <c r="E36" s="10"/>
      <c r="F36" s="9"/>
      <c r="G36" s="9"/>
      <c r="H36" s="9"/>
      <c r="I36" s="9"/>
      <c r="J36" s="10"/>
      <c r="K36" s="8"/>
      <c r="L36" s="9"/>
      <c r="M36" s="9"/>
      <c r="N36" s="9"/>
      <c r="O36" s="10"/>
      <c r="P36" s="9"/>
      <c r="Q36" s="9"/>
      <c r="R36" s="9"/>
      <c r="S36" s="9"/>
      <c r="T36" s="10"/>
      <c r="U36" s="8"/>
      <c r="V36" s="9"/>
      <c r="W36" s="9"/>
      <c r="X36" s="9"/>
      <c r="Y36" s="10"/>
      <c r="Z36" s="9"/>
      <c r="AA36" s="9"/>
      <c r="AB36" s="9"/>
      <c r="AC36" s="9"/>
      <c r="AD36" s="10"/>
      <c r="AE36" s="8"/>
      <c r="AF36" s="9"/>
      <c r="AG36" s="9"/>
      <c r="AH36" s="9"/>
      <c r="AI36" s="10"/>
      <c r="AJ36" s="9"/>
      <c r="AK36" s="9"/>
      <c r="AL36" s="9"/>
      <c r="AM36" s="9"/>
      <c r="AN36" s="10"/>
      <c r="AO36" s="8">
        <v>37.040379999999999</v>
      </c>
      <c r="AP36" s="9"/>
      <c r="AQ36" s="9">
        <v>27.894161</v>
      </c>
      <c r="AR36" s="9"/>
      <c r="AS36" s="10"/>
      <c r="AT36" s="9">
        <v>1.1480308189391999</v>
      </c>
      <c r="AU36" s="9"/>
      <c r="AV36" s="9">
        <v>3.7000044533598397E-2</v>
      </c>
      <c r="AW36" s="9"/>
      <c r="AX36" s="10"/>
      <c r="AY36" s="8">
        <v>43.970444000000001</v>
      </c>
      <c r="AZ36" s="9"/>
      <c r="BA36" s="9">
        <v>18.787796</v>
      </c>
      <c r="BB36" s="9"/>
      <c r="BC36" s="10"/>
      <c r="BD36" s="9">
        <v>1.10774242192506</v>
      </c>
      <c r="BE36" s="9"/>
      <c r="BF36" s="9">
        <v>3.7270089355744898E-2</v>
      </c>
      <c r="BG36" s="9"/>
      <c r="BH36" s="10"/>
      <c r="BI36" s="8">
        <v>56.422330000000002</v>
      </c>
      <c r="BJ36" s="9"/>
      <c r="BK36" s="9">
        <v>12.738911</v>
      </c>
      <c r="BL36" s="9"/>
      <c r="BM36" s="10"/>
      <c r="BN36" s="9">
        <v>1.06866123330593</v>
      </c>
      <c r="BO36" s="9"/>
      <c r="BP36" s="9">
        <v>1.8740827953365301E-2</v>
      </c>
      <c r="BQ36" s="9"/>
      <c r="BR36" s="10"/>
      <c r="BS36" s="8">
        <v>74.111500000000007</v>
      </c>
      <c r="BT36" s="9"/>
      <c r="BU36" s="9">
        <v>9.9504420000000007</v>
      </c>
      <c r="BV36" s="9"/>
      <c r="BW36" s="10"/>
      <c r="BX36" s="9">
        <v>1.03156632792949</v>
      </c>
      <c r="BY36" s="9"/>
      <c r="BZ36" s="9">
        <v>1.3057408956065299E-2</v>
      </c>
      <c r="CA36" s="9"/>
      <c r="CB36" s="10"/>
      <c r="CC36" s="8">
        <v>72.222144999999998</v>
      </c>
      <c r="CD36" s="9"/>
      <c r="CE36" s="9">
        <v>4.3424544000000003</v>
      </c>
      <c r="CF36" s="9"/>
      <c r="CG36" s="10"/>
      <c r="CH36" s="9">
        <v>1.01724013507366</v>
      </c>
      <c r="CI36" s="9"/>
      <c r="CJ36" s="9">
        <v>5.4224237022743099E-3</v>
      </c>
      <c r="CK36" s="9"/>
      <c r="CL36" s="10"/>
    </row>
    <row r="37" spans="1:90" x14ac:dyDescent="0.25">
      <c r="A37" s="8"/>
      <c r="B37" s="9"/>
      <c r="C37" s="9"/>
      <c r="D37" s="9"/>
      <c r="E37" s="10"/>
      <c r="F37" s="9"/>
      <c r="G37" s="9"/>
      <c r="H37" s="9"/>
      <c r="I37" s="9"/>
      <c r="J37" s="10"/>
      <c r="K37" s="8"/>
      <c r="L37" s="9"/>
      <c r="M37" s="9"/>
      <c r="N37" s="9"/>
      <c r="O37" s="10"/>
      <c r="P37" s="9"/>
      <c r="Q37" s="9"/>
      <c r="R37" s="9"/>
      <c r="S37" s="9"/>
      <c r="T37" s="10"/>
      <c r="U37" s="8"/>
      <c r="V37" s="9"/>
      <c r="W37" s="9"/>
      <c r="X37" s="9"/>
      <c r="Y37" s="10"/>
      <c r="Z37" s="9"/>
      <c r="AA37" s="9"/>
      <c r="AB37" s="9"/>
      <c r="AC37" s="9"/>
      <c r="AD37" s="10"/>
      <c r="AE37" s="8"/>
      <c r="AF37" s="9"/>
      <c r="AG37" s="9"/>
      <c r="AH37" s="9"/>
      <c r="AI37" s="10"/>
      <c r="AJ37" s="9"/>
      <c r="AK37" s="9"/>
      <c r="AL37" s="9"/>
      <c r="AM37" s="9"/>
      <c r="AN37" s="10"/>
      <c r="AO37" s="8">
        <v>39.258747</v>
      </c>
      <c r="AP37" s="9"/>
      <c r="AQ37" s="9">
        <v>29.970576999999999</v>
      </c>
      <c r="AR37" s="9"/>
      <c r="AS37" s="10"/>
      <c r="AT37" s="9">
        <v>1.19430612897872</v>
      </c>
      <c r="AU37" s="9"/>
      <c r="AV37" s="9">
        <v>6.1555732540617698E-2</v>
      </c>
      <c r="AW37" s="9"/>
      <c r="AX37" s="10"/>
      <c r="AY37" s="8">
        <v>41.199657000000002</v>
      </c>
      <c r="AZ37" s="9"/>
      <c r="BA37" s="9">
        <v>15.237577</v>
      </c>
      <c r="BB37" s="9"/>
      <c r="BC37" s="10"/>
      <c r="BD37" s="9">
        <v>1.095437864542</v>
      </c>
      <c r="BE37" s="9"/>
      <c r="BF37" s="9">
        <v>2.47090115713785E-2</v>
      </c>
      <c r="BG37" s="9"/>
      <c r="BH37" s="10"/>
      <c r="BI37" s="8">
        <v>57.835039999999999</v>
      </c>
      <c r="BJ37" s="9"/>
      <c r="BK37" s="9">
        <v>12.569625</v>
      </c>
      <c r="BL37" s="9"/>
      <c r="BM37" s="10"/>
      <c r="BN37" s="9">
        <v>1.0626380841731999</v>
      </c>
      <c r="BO37" s="9"/>
      <c r="BP37" s="9">
        <v>1.9766499140396899E-2</v>
      </c>
      <c r="BQ37" s="9"/>
      <c r="BR37" s="10"/>
      <c r="BS37" s="8">
        <v>74.434730000000002</v>
      </c>
      <c r="BT37" s="9"/>
      <c r="BU37" s="9">
        <v>10.031972</v>
      </c>
      <c r="BV37" s="9"/>
      <c r="BW37" s="10"/>
      <c r="BX37" s="9">
        <v>1.0244817016124701</v>
      </c>
      <c r="BY37" s="9"/>
      <c r="BZ37" s="9">
        <v>1.06138165580797E-2</v>
      </c>
      <c r="CA37" s="9"/>
      <c r="CB37" s="10"/>
      <c r="CC37" s="8">
        <v>76.464600000000004</v>
      </c>
      <c r="CD37" s="9"/>
      <c r="CE37" s="9">
        <v>6.1512165000000003</v>
      </c>
      <c r="CF37" s="9"/>
      <c r="CG37" s="10"/>
      <c r="CH37" s="9">
        <v>1.0164868812561001</v>
      </c>
      <c r="CI37" s="9"/>
      <c r="CJ37" s="9">
        <v>4.4349064508313E-3</v>
      </c>
      <c r="CK37" s="9"/>
      <c r="CL37" s="10"/>
    </row>
    <row r="38" spans="1:90" x14ac:dyDescent="0.25">
      <c r="A38" s="8"/>
      <c r="B38" s="9"/>
      <c r="C38" s="9"/>
      <c r="D38" s="9"/>
      <c r="E38" s="10"/>
      <c r="F38" s="9"/>
      <c r="G38" s="9"/>
      <c r="H38" s="9"/>
      <c r="I38" s="9"/>
      <c r="J38" s="10"/>
      <c r="K38" s="8"/>
      <c r="L38" s="9"/>
      <c r="M38" s="9"/>
      <c r="N38" s="9"/>
      <c r="O38" s="10"/>
      <c r="P38" s="9"/>
      <c r="Q38" s="9"/>
      <c r="R38" s="9"/>
      <c r="S38" s="9"/>
      <c r="T38" s="10"/>
      <c r="U38" s="8"/>
      <c r="V38" s="9"/>
      <c r="W38" s="9"/>
      <c r="X38" s="9"/>
      <c r="Y38" s="10"/>
      <c r="Z38" s="9"/>
      <c r="AA38" s="9"/>
      <c r="AB38" s="9"/>
      <c r="AC38" s="9"/>
      <c r="AD38" s="10"/>
      <c r="AE38" s="8"/>
      <c r="AF38" s="9"/>
      <c r="AG38" s="9"/>
      <c r="AH38" s="9"/>
      <c r="AI38" s="10"/>
      <c r="AJ38" s="9"/>
      <c r="AK38" s="9"/>
      <c r="AL38" s="9"/>
      <c r="AM38" s="9"/>
      <c r="AN38" s="10"/>
      <c r="AO38" s="8">
        <v>40.084366000000003</v>
      </c>
      <c r="AP38" s="9"/>
      <c r="AQ38" s="9">
        <v>35.906844999999997</v>
      </c>
      <c r="AR38" s="9"/>
      <c r="AS38" s="10"/>
      <c r="AT38" s="9">
        <v>1.1620980200767499</v>
      </c>
      <c r="AU38" s="9"/>
      <c r="AV38" s="9">
        <v>4.1510294435542897E-2</v>
      </c>
      <c r="AW38" s="9"/>
      <c r="AX38" s="10"/>
      <c r="AY38" s="8">
        <v>42.793475999999998</v>
      </c>
      <c r="AZ38" s="9"/>
      <c r="BA38" s="9">
        <v>18.557628999999999</v>
      </c>
      <c r="BB38" s="9"/>
      <c r="BC38" s="10"/>
      <c r="BD38" s="9">
        <v>1.09317749822139</v>
      </c>
      <c r="BE38" s="9"/>
      <c r="BF38" s="9">
        <v>2.40995895529902E-2</v>
      </c>
      <c r="BG38" s="9"/>
      <c r="BH38" s="10"/>
      <c r="BI38" s="8">
        <v>58.306762999999997</v>
      </c>
      <c r="BJ38" s="9"/>
      <c r="BK38" s="9">
        <v>13.7242365</v>
      </c>
      <c r="BL38" s="9"/>
      <c r="BM38" s="10"/>
      <c r="BN38" s="9">
        <v>1.0769764475822401</v>
      </c>
      <c r="BO38" s="9"/>
      <c r="BP38" s="9">
        <v>2.3560261811365502E-2</v>
      </c>
      <c r="BQ38" s="9"/>
      <c r="BR38" s="10"/>
      <c r="BS38" s="8">
        <v>67.837554999999995</v>
      </c>
      <c r="BT38" s="9"/>
      <c r="BU38" s="9">
        <v>5.5879383000000002</v>
      </c>
      <c r="BV38" s="9"/>
      <c r="BW38" s="10"/>
      <c r="BX38" s="9">
        <v>1.0365704591274201</v>
      </c>
      <c r="BY38" s="9"/>
      <c r="BZ38" s="9">
        <v>1.09816765712851E-2</v>
      </c>
      <c r="CA38" s="9"/>
      <c r="CB38" s="10"/>
      <c r="CC38" s="8">
        <v>79.722049999999996</v>
      </c>
      <c r="CD38" s="9"/>
      <c r="CE38" s="9">
        <v>5.2502823000000003</v>
      </c>
      <c r="CF38" s="9"/>
      <c r="CG38" s="10"/>
      <c r="CH38" s="9">
        <v>1.0112974628210001</v>
      </c>
      <c r="CI38" s="9"/>
      <c r="CJ38" s="9">
        <v>2.18492024204032E-3</v>
      </c>
      <c r="CK38" s="9"/>
      <c r="CL38" s="10"/>
    </row>
    <row r="39" spans="1:90" x14ac:dyDescent="0.25">
      <c r="A39" s="8"/>
      <c r="B39" s="9"/>
      <c r="C39" s="9"/>
      <c r="D39" s="9"/>
      <c r="E39" s="10"/>
      <c r="F39" s="9"/>
      <c r="G39" s="9"/>
      <c r="H39" s="9"/>
      <c r="I39" s="9"/>
      <c r="J39" s="10"/>
      <c r="K39" s="8"/>
      <c r="L39" s="9"/>
      <c r="M39" s="9"/>
      <c r="N39" s="9"/>
      <c r="O39" s="10"/>
      <c r="P39" s="9"/>
      <c r="Q39" s="9"/>
      <c r="R39" s="9"/>
      <c r="S39" s="9"/>
      <c r="T39" s="10"/>
      <c r="U39" s="8"/>
      <c r="V39" s="9"/>
      <c r="W39" s="9"/>
      <c r="X39" s="9"/>
      <c r="Y39" s="10"/>
      <c r="Z39" s="9"/>
      <c r="AA39" s="9"/>
      <c r="AB39" s="9"/>
      <c r="AC39" s="9"/>
      <c r="AD39" s="10"/>
      <c r="AE39" s="8"/>
      <c r="AF39" s="9"/>
      <c r="AG39" s="9"/>
      <c r="AH39" s="9"/>
      <c r="AI39" s="10"/>
      <c r="AJ39" s="9"/>
      <c r="AK39" s="9"/>
      <c r="AL39" s="9"/>
      <c r="AM39" s="9"/>
      <c r="AN39" s="10"/>
      <c r="AO39" s="8">
        <v>34.510460000000002</v>
      </c>
      <c r="AP39" s="9"/>
      <c r="AQ39" s="9">
        <v>23.883565999999998</v>
      </c>
      <c r="AR39" s="9"/>
      <c r="AS39" s="10"/>
      <c r="AT39" s="9">
        <v>1.1582668056487999</v>
      </c>
      <c r="AU39" s="9"/>
      <c r="AV39" s="9">
        <v>4.40862159599218E-2</v>
      </c>
      <c r="AW39" s="9"/>
      <c r="AX39" s="10"/>
      <c r="AY39" s="8">
        <v>42.934139999999999</v>
      </c>
      <c r="AZ39" s="9"/>
      <c r="BA39" s="9">
        <v>17.241212999999998</v>
      </c>
      <c r="BB39" s="9"/>
      <c r="BC39" s="10"/>
      <c r="BD39" s="9">
        <v>1.1100039408206901</v>
      </c>
      <c r="BE39" s="9"/>
      <c r="BF39" s="9">
        <v>3.06220330999596E-2</v>
      </c>
      <c r="BG39" s="9"/>
      <c r="BH39" s="10"/>
      <c r="BI39" s="8">
        <v>58.540484999999997</v>
      </c>
      <c r="BJ39" s="9"/>
      <c r="BK39" s="9">
        <v>12.366227</v>
      </c>
      <c r="BL39" s="9"/>
      <c r="BM39" s="10"/>
      <c r="BN39" s="9">
        <v>1.08139903736114</v>
      </c>
      <c r="BO39" s="9"/>
      <c r="BP39" s="9">
        <v>2.7431816066425599E-2</v>
      </c>
      <c r="BQ39" s="9"/>
      <c r="BR39" s="10"/>
      <c r="BS39" s="8">
        <v>72.066720000000004</v>
      </c>
      <c r="BT39" s="9"/>
      <c r="BU39" s="9">
        <v>7.1535215000000001</v>
      </c>
      <c r="BV39" s="9"/>
      <c r="BW39" s="10"/>
      <c r="BX39" s="9">
        <v>1.0445949803590699</v>
      </c>
      <c r="BY39" s="9"/>
      <c r="BZ39" s="9">
        <v>1.3525783941302501E-2</v>
      </c>
      <c r="CA39" s="9"/>
      <c r="CB39" s="10"/>
      <c r="CC39" s="8">
        <v>84.531049999999993</v>
      </c>
      <c r="CD39" s="9"/>
      <c r="CE39" s="9">
        <v>4.0442996000000004</v>
      </c>
      <c r="CF39" s="9"/>
      <c r="CG39" s="10"/>
      <c r="CH39" s="9">
        <v>1.01380805194377</v>
      </c>
      <c r="CI39" s="9"/>
      <c r="CJ39" s="9">
        <v>3.4583660681610701E-3</v>
      </c>
      <c r="CK39" s="9"/>
      <c r="CL39" s="10"/>
    </row>
    <row r="40" spans="1:90" x14ac:dyDescent="0.25">
      <c r="A40" s="8"/>
      <c r="B40" s="9"/>
      <c r="C40" s="9"/>
      <c r="D40" s="9"/>
      <c r="E40" s="10"/>
      <c r="F40" s="9"/>
      <c r="G40" s="9"/>
      <c r="H40" s="9"/>
      <c r="I40" s="9"/>
      <c r="J40" s="10"/>
      <c r="K40" s="8"/>
      <c r="L40" s="9"/>
      <c r="M40" s="9"/>
      <c r="N40" s="9"/>
      <c r="O40" s="10"/>
      <c r="P40" s="9"/>
      <c r="Q40" s="9"/>
      <c r="R40" s="9"/>
      <c r="S40" s="9"/>
      <c r="T40" s="10"/>
      <c r="U40" s="8"/>
      <c r="V40" s="9"/>
      <c r="W40" s="9"/>
      <c r="X40" s="9"/>
      <c r="Y40" s="10"/>
      <c r="Z40" s="9"/>
      <c r="AA40" s="9"/>
      <c r="AB40" s="9"/>
      <c r="AC40" s="9"/>
      <c r="AD40" s="10"/>
      <c r="AE40" s="8"/>
      <c r="AF40" s="9"/>
      <c r="AG40" s="9"/>
      <c r="AH40" s="9"/>
      <c r="AI40" s="10"/>
      <c r="AJ40" s="9"/>
      <c r="AK40" s="9"/>
      <c r="AL40" s="9"/>
      <c r="AM40" s="9"/>
      <c r="AN40" s="10"/>
      <c r="AO40" s="8">
        <v>37.717185999999998</v>
      </c>
      <c r="AP40" s="9"/>
      <c r="AQ40" s="9">
        <v>29.842506</v>
      </c>
      <c r="AR40" s="9"/>
      <c r="AS40" s="10"/>
      <c r="AT40" s="9"/>
      <c r="AU40" s="9"/>
      <c r="AV40" s="9"/>
      <c r="AW40" s="9"/>
      <c r="AX40" s="10"/>
      <c r="AY40" s="8">
        <v>42.589213999999998</v>
      </c>
      <c r="AZ40" s="9"/>
      <c r="BA40" s="9">
        <v>19.027156999999999</v>
      </c>
      <c r="BB40" s="9"/>
      <c r="BC40" s="10"/>
      <c r="BD40" s="9">
        <v>1.09484793531894</v>
      </c>
      <c r="BE40" s="9"/>
      <c r="BF40" s="9">
        <v>3.2400105468024701E-2</v>
      </c>
      <c r="BG40" s="9"/>
      <c r="BH40" s="10"/>
      <c r="BI40" s="8">
        <v>57.311340000000001</v>
      </c>
      <c r="BJ40" s="9"/>
      <c r="BK40" s="9">
        <v>15.04283</v>
      </c>
      <c r="BL40" s="9"/>
      <c r="BM40" s="10"/>
      <c r="BN40" s="9">
        <v>1.0627808897495199</v>
      </c>
      <c r="BO40" s="9"/>
      <c r="BP40" s="9">
        <v>2.2052984271241902E-2</v>
      </c>
      <c r="BQ40" s="9"/>
      <c r="BR40" s="10"/>
      <c r="BS40" s="8">
        <v>72.612785000000002</v>
      </c>
      <c r="BT40" s="9"/>
      <c r="BU40" s="9">
        <v>9.6328440000000004</v>
      </c>
      <c r="BV40" s="9"/>
      <c r="BW40" s="10"/>
      <c r="BX40" s="9">
        <v>1.0350461773872299</v>
      </c>
      <c r="BY40" s="9"/>
      <c r="BZ40" s="9">
        <v>1.44060272998888E-2</v>
      </c>
      <c r="CA40" s="9"/>
      <c r="CB40" s="10"/>
      <c r="CC40" s="8">
        <v>83.042580000000001</v>
      </c>
      <c r="CD40" s="9"/>
      <c r="CE40" s="9">
        <v>6.123882</v>
      </c>
      <c r="CF40" s="9"/>
      <c r="CG40" s="10"/>
      <c r="CH40" s="9">
        <v>1.01302546340227</v>
      </c>
      <c r="CI40" s="9"/>
      <c r="CJ40" s="9">
        <v>5.1586522616292301E-3</v>
      </c>
      <c r="CK40" s="9"/>
      <c r="CL40" s="10"/>
    </row>
    <row r="41" spans="1:90" x14ac:dyDescent="0.25">
      <c r="A41" s="8"/>
      <c r="B41" s="9"/>
      <c r="C41" s="9"/>
      <c r="D41" s="9"/>
      <c r="E41" s="10"/>
      <c r="F41" s="9"/>
      <c r="G41" s="9"/>
      <c r="H41" s="9"/>
      <c r="I41" s="9"/>
      <c r="J41" s="10"/>
      <c r="K41" s="8"/>
      <c r="L41" s="9"/>
      <c r="M41" s="9"/>
      <c r="N41" s="9"/>
      <c r="O41" s="10"/>
      <c r="P41" s="9"/>
      <c r="Q41" s="9"/>
      <c r="R41" s="9"/>
      <c r="S41" s="9"/>
      <c r="T41" s="10"/>
      <c r="U41" s="8"/>
      <c r="V41" s="9"/>
      <c r="W41" s="9"/>
      <c r="X41" s="9"/>
      <c r="Y41" s="10"/>
      <c r="Z41" s="9"/>
      <c r="AA41" s="9"/>
      <c r="AB41" s="9"/>
      <c r="AC41" s="9"/>
      <c r="AD41" s="10"/>
      <c r="AE41" s="8"/>
      <c r="AF41" s="9"/>
      <c r="AG41" s="9"/>
      <c r="AH41" s="9"/>
      <c r="AI41" s="10"/>
      <c r="AJ41" s="9"/>
      <c r="AK41" s="9"/>
      <c r="AL41" s="9"/>
      <c r="AM41" s="9"/>
      <c r="AN41" s="10"/>
      <c r="AO41" s="8">
        <v>36.213189999999997</v>
      </c>
      <c r="AP41" s="9"/>
      <c r="AQ41" s="9">
        <v>26.90521</v>
      </c>
      <c r="AR41" s="9"/>
      <c r="AS41" s="10"/>
      <c r="AT41" s="9">
        <v>1.15346884202957</v>
      </c>
      <c r="AU41" s="9"/>
      <c r="AV41" s="9">
        <v>5.1872547110610803E-2</v>
      </c>
      <c r="AW41" s="9"/>
      <c r="AX41" s="10"/>
      <c r="AY41" s="8">
        <v>41.944299999999998</v>
      </c>
      <c r="AZ41" s="9"/>
      <c r="BA41" s="9">
        <v>16.294062</v>
      </c>
      <c r="BB41" s="9"/>
      <c r="BC41" s="10"/>
      <c r="BD41" s="9">
        <v>1.09057319319248</v>
      </c>
      <c r="BE41" s="9"/>
      <c r="BF41" s="9">
        <v>2.8078737553088699E-2</v>
      </c>
      <c r="BG41" s="9"/>
      <c r="BH41" s="10"/>
      <c r="BI41" s="8">
        <v>56.197215999999997</v>
      </c>
      <c r="BJ41" s="9"/>
      <c r="BK41" s="9">
        <v>10.025073000000001</v>
      </c>
      <c r="BL41" s="9"/>
      <c r="BM41" s="10"/>
      <c r="BN41" s="9">
        <v>1.06213014256954</v>
      </c>
      <c r="BO41" s="9"/>
      <c r="BP41" s="9">
        <v>1.9825781064786399E-2</v>
      </c>
      <c r="BQ41" s="9"/>
      <c r="BR41" s="10"/>
      <c r="BS41" s="8">
        <v>76.26688</v>
      </c>
      <c r="BT41" s="9"/>
      <c r="BU41" s="9">
        <v>8.1621500000000005</v>
      </c>
      <c r="BV41" s="9"/>
      <c r="BW41" s="10"/>
      <c r="BX41" s="9">
        <v>1.04002235794067</v>
      </c>
      <c r="BY41" s="9"/>
      <c r="BZ41" s="9">
        <v>1.5866678453908201E-2</v>
      </c>
      <c r="CA41" s="9"/>
      <c r="CB41" s="10"/>
      <c r="CC41" s="8">
        <v>70.569305</v>
      </c>
      <c r="CD41" s="9"/>
      <c r="CE41" s="9">
        <v>5.0673250000000003</v>
      </c>
      <c r="CF41" s="9"/>
      <c r="CG41" s="10"/>
      <c r="CH41" s="9">
        <v>1.0208669830560599</v>
      </c>
      <c r="CI41" s="9"/>
      <c r="CJ41" s="9">
        <v>5.7364328086036099E-3</v>
      </c>
      <c r="CK41" s="9"/>
      <c r="CL41" s="10"/>
    </row>
    <row r="42" spans="1:90" x14ac:dyDescent="0.25">
      <c r="A42" s="8"/>
      <c r="B42" s="9"/>
      <c r="C42" s="9"/>
      <c r="D42" s="9"/>
      <c r="E42" s="10"/>
      <c r="F42" s="9"/>
      <c r="G42" s="9"/>
      <c r="H42" s="9"/>
      <c r="I42" s="9"/>
      <c r="J42" s="10"/>
      <c r="K42" s="8"/>
      <c r="L42" s="9"/>
      <c r="M42" s="9"/>
      <c r="N42" s="9"/>
      <c r="O42" s="10"/>
      <c r="P42" s="9"/>
      <c r="Q42" s="9"/>
      <c r="R42" s="9"/>
      <c r="S42" s="9"/>
      <c r="T42" s="10"/>
      <c r="U42" s="8"/>
      <c r="V42" s="9"/>
      <c r="W42" s="9"/>
      <c r="X42" s="9"/>
      <c r="Y42" s="10"/>
      <c r="Z42" s="9"/>
      <c r="AA42" s="9"/>
      <c r="AB42" s="9"/>
      <c r="AC42" s="9"/>
      <c r="AD42" s="10"/>
      <c r="AE42" s="8"/>
      <c r="AF42" s="9"/>
      <c r="AG42" s="9"/>
      <c r="AH42" s="9"/>
      <c r="AI42" s="10"/>
      <c r="AJ42" s="9"/>
      <c r="AK42" s="9"/>
      <c r="AL42" s="9"/>
      <c r="AM42" s="9"/>
      <c r="AN42" s="10"/>
      <c r="AO42" s="8">
        <v>38.038629999999998</v>
      </c>
      <c r="AP42" s="9"/>
      <c r="AQ42" s="9">
        <v>27.504079999999998</v>
      </c>
      <c r="AR42" s="9"/>
      <c r="AS42" s="10"/>
      <c r="AT42" s="9">
        <v>1.1940994496345501</v>
      </c>
      <c r="AU42" s="9"/>
      <c r="AV42" s="9">
        <v>5.9020039072829801E-2</v>
      </c>
      <c r="AW42" s="9"/>
      <c r="AX42" s="10"/>
      <c r="AY42" s="8">
        <v>45.248652999999997</v>
      </c>
      <c r="AZ42" s="9"/>
      <c r="BA42" s="9">
        <v>21.235327000000002</v>
      </c>
      <c r="BB42" s="9"/>
      <c r="BC42" s="10"/>
      <c r="BD42" s="9">
        <v>1.0844479479789699</v>
      </c>
      <c r="BE42" s="9"/>
      <c r="BF42" s="9">
        <v>2.8341704838713701E-2</v>
      </c>
      <c r="BG42" s="9"/>
      <c r="BH42" s="10"/>
      <c r="BI42" s="8">
        <v>57.899380000000001</v>
      </c>
      <c r="BJ42" s="9"/>
      <c r="BK42" s="9">
        <v>11.697431</v>
      </c>
      <c r="BL42" s="9"/>
      <c r="BM42" s="10"/>
      <c r="BN42" s="9">
        <v>1.0602714248895599</v>
      </c>
      <c r="BO42" s="9"/>
      <c r="BP42" s="9">
        <v>1.75955904335648E-2</v>
      </c>
      <c r="BQ42" s="9"/>
      <c r="BR42" s="10"/>
      <c r="BS42" s="8">
        <v>67.536240000000006</v>
      </c>
      <c r="BT42" s="9"/>
      <c r="BU42" s="9">
        <v>7.3773745999999996</v>
      </c>
      <c r="BV42" s="9"/>
      <c r="BW42" s="10"/>
      <c r="BX42" s="9">
        <v>1.03425253760814</v>
      </c>
      <c r="BY42" s="9"/>
      <c r="BZ42" s="9">
        <v>1.2668808293531701E-2</v>
      </c>
      <c r="CA42" s="9"/>
      <c r="CB42" s="10"/>
      <c r="CC42" s="8">
        <v>68.266716000000002</v>
      </c>
      <c r="CD42" s="9"/>
      <c r="CE42" s="9">
        <v>4.4469240000000001</v>
      </c>
      <c r="CF42" s="9"/>
      <c r="CG42" s="10"/>
      <c r="CH42" s="9">
        <v>1.0179415777921601</v>
      </c>
      <c r="CI42" s="9"/>
      <c r="CJ42" s="9">
        <v>5.3549810260562804E-3</v>
      </c>
      <c r="CK42" s="9"/>
      <c r="CL42" s="10"/>
    </row>
    <row r="43" spans="1:90" x14ac:dyDescent="0.25">
      <c r="A43" s="8"/>
      <c r="B43" s="9"/>
      <c r="C43" s="9"/>
      <c r="D43" s="9"/>
      <c r="E43" s="10"/>
      <c r="F43" s="9"/>
      <c r="G43" s="9"/>
      <c r="H43" s="9"/>
      <c r="I43" s="9"/>
      <c r="J43" s="10"/>
      <c r="K43" s="8"/>
      <c r="L43" s="9"/>
      <c r="M43" s="9"/>
      <c r="N43" s="9"/>
      <c r="O43" s="10"/>
      <c r="P43" s="9"/>
      <c r="Q43" s="9"/>
      <c r="R43" s="9"/>
      <c r="S43" s="9"/>
      <c r="T43" s="10"/>
      <c r="U43" s="8"/>
      <c r="V43" s="9"/>
      <c r="W43" s="9"/>
      <c r="X43" s="9"/>
      <c r="Y43" s="10"/>
      <c r="Z43" s="9"/>
      <c r="AA43" s="9"/>
      <c r="AB43" s="9"/>
      <c r="AC43" s="9"/>
      <c r="AD43" s="10"/>
      <c r="AE43" s="8"/>
      <c r="AF43" s="9"/>
      <c r="AG43" s="9"/>
      <c r="AH43" s="9"/>
      <c r="AI43" s="10"/>
      <c r="AJ43" s="9"/>
      <c r="AK43" s="9"/>
      <c r="AL43" s="9"/>
      <c r="AM43" s="9"/>
      <c r="AN43" s="10"/>
      <c r="AO43" s="8">
        <v>42.140590000000003</v>
      </c>
      <c r="AP43" s="9"/>
      <c r="AQ43" s="9">
        <v>32.169460000000001</v>
      </c>
      <c r="AR43" s="9"/>
      <c r="AS43" s="10"/>
      <c r="AT43" s="9">
        <v>1.18649166631698</v>
      </c>
      <c r="AU43" s="9"/>
      <c r="AV43" s="9">
        <v>5.0213190626965699E-2</v>
      </c>
      <c r="AW43" s="9"/>
      <c r="AX43" s="10"/>
      <c r="AY43" s="8">
        <v>43.050539999999998</v>
      </c>
      <c r="AZ43" s="9"/>
      <c r="BA43" s="9">
        <v>17.242998</v>
      </c>
      <c r="BB43" s="9"/>
      <c r="BC43" s="10"/>
      <c r="BD43" s="9">
        <v>1.0985572578906999</v>
      </c>
      <c r="BE43" s="9"/>
      <c r="BF43" s="9">
        <v>2.5045754418162501E-2</v>
      </c>
      <c r="BG43" s="9"/>
      <c r="BH43" s="10"/>
      <c r="BI43" s="8">
        <v>56.737403999999998</v>
      </c>
      <c r="BJ43" s="9"/>
      <c r="BK43" s="9">
        <v>13.654073</v>
      </c>
      <c r="BL43" s="9"/>
      <c r="BM43" s="10"/>
      <c r="BN43" s="9">
        <v>1.0465306268930401</v>
      </c>
      <c r="BO43" s="9"/>
      <c r="BP43" s="9">
        <v>1.35588179573524E-2</v>
      </c>
      <c r="BQ43" s="9"/>
      <c r="BR43" s="10"/>
      <c r="BS43" s="8">
        <v>72.590860000000006</v>
      </c>
      <c r="BT43" s="9"/>
      <c r="BU43" s="9">
        <v>11.158153</v>
      </c>
      <c r="BV43" s="9"/>
      <c r="BW43" s="10"/>
      <c r="BX43" s="9">
        <v>1.0408651533722799</v>
      </c>
      <c r="BY43" s="9"/>
      <c r="BZ43" s="9">
        <v>1.21593307608129E-2</v>
      </c>
      <c r="CA43" s="9"/>
      <c r="CB43" s="10"/>
      <c r="CC43" s="8">
        <v>82.488839999999996</v>
      </c>
      <c r="CD43" s="9"/>
      <c r="CE43" s="9">
        <v>7.9505587000000002</v>
      </c>
      <c r="CF43" s="9"/>
      <c r="CG43" s="10"/>
      <c r="CH43" s="9">
        <v>1.02066708743572</v>
      </c>
      <c r="CI43" s="9"/>
      <c r="CJ43" s="9">
        <v>7.5881267116408996E-3</v>
      </c>
      <c r="CK43" s="9"/>
      <c r="CL43" s="10"/>
    </row>
    <row r="44" spans="1:90" x14ac:dyDescent="0.25">
      <c r="A44" s="8"/>
      <c r="B44" s="9"/>
      <c r="C44" s="9"/>
      <c r="D44" s="9"/>
      <c r="E44" s="10"/>
      <c r="F44" s="9"/>
      <c r="G44" s="9"/>
      <c r="H44" s="9"/>
      <c r="I44" s="9"/>
      <c r="J44" s="10"/>
      <c r="K44" s="8"/>
      <c r="L44" s="9"/>
      <c r="M44" s="9"/>
      <c r="N44" s="9"/>
      <c r="O44" s="10"/>
      <c r="P44" s="9"/>
      <c r="Q44" s="9"/>
      <c r="R44" s="9"/>
      <c r="S44" s="9"/>
      <c r="T44" s="10"/>
      <c r="U44" s="8"/>
      <c r="V44" s="9"/>
      <c r="W44" s="9"/>
      <c r="X44" s="9"/>
      <c r="Y44" s="10"/>
      <c r="Z44" s="9"/>
      <c r="AA44" s="9"/>
      <c r="AB44" s="9"/>
      <c r="AC44" s="9"/>
      <c r="AD44" s="10"/>
      <c r="AE44" s="8"/>
      <c r="AF44" s="9"/>
      <c r="AG44" s="9"/>
      <c r="AH44" s="9"/>
      <c r="AI44" s="10"/>
      <c r="AJ44" s="9"/>
      <c r="AK44" s="9"/>
      <c r="AL44" s="9"/>
      <c r="AM44" s="9"/>
      <c r="AN44" s="10"/>
      <c r="AO44" s="8">
        <v>38.595565999999998</v>
      </c>
      <c r="AP44" s="9"/>
      <c r="AQ44" s="9">
        <v>32.026516000000001</v>
      </c>
      <c r="AR44" s="9"/>
      <c r="AS44" s="10"/>
      <c r="AT44" s="9">
        <v>1.16433672380447</v>
      </c>
      <c r="AU44" s="9"/>
      <c r="AV44" s="9">
        <v>3.9769811889763002E-2</v>
      </c>
      <c r="AW44" s="9"/>
      <c r="AX44" s="10"/>
      <c r="AY44" s="8">
        <v>41.672671999999999</v>
      </c>
      <c r="AZ44" s="9"/>
      <c r="BA44" s="9">
        <v>17.348896</v>
      </c>
      <c r="BB44" s="9"/>
      <c r="BC44" s="10"/>
      <c r="BD44" s="9">
        <v>1.11759731125831</v>
      </c>
      <c r="BE44" s="9"/>
      <c r="BF44" s="9">
        <v>3.3942335663128799E-2</v>
      </c>
      <c r="BG44" s="9"/>
      <c r="BH44" s="10"/>
      <c r="BI44" s="8">
        <v>57.788612000000001</v>
      </c>
      <c r="BJ44" s="9"/>
      <c r="BK44" s="9">
        <v>11.250624</v>
      </c>
      <c r="BL44" s="9"/>
      <c r="BM44" s="10"/>
      <c r="BN44" s="9">
        <v>1.0653695371747001</v>
      </c>
      <c r="BO44" s="9"/>
      <c r="BP44" s="9">
        <v>1.7672239604462001E-2</v>
      </c>
      <c r="BQ44" s="9"/>
      <c r="BR44" s="10"/>
      <c r="BS44" s="8">
        <v>68.597663999999995</v>
      </c>
      <c r="BT44" s="9"/>
      <c r="BU44" s="9">
        <v>8.5261089999999999</v>
      </c>
      <c r="BV44" s="9"/>
      <c r="BW44" s="10"/>
      <c r="BX44" s="9">
        <v>1.0330251224040901</v>
      </c>
      <c r="BY44" s="9"/>
      <c r="BZ44" s="9">
        <v>1.4151013699970899E-2</v>
      </c>
      <c r="CA44" s="9"/>
      <c r="CB44" s="10"/>
      <c r="CC44" s="8">
        <v>66.486580000000004</v>
      </c>
      <c r="CD44" s="9"/>
      <c r="CE44" s="9">
        <v>6.2454934</v>
      </c>
      <c r="CF44" s="9"/>
      <c r="CG44" s="10"/>
      <c r="CH44" s="9">
        <v>1.02329231774806</v>
      </c>
      <c r="CI44" s="9"/>
      <c r="CJ44" s="9">
        <v>7.9129191941930601E-3</v>
      </c>
      <c r="CK44" s="9"/>
      <c r="CL44" s="10"/>
    </row>
    <row r="45" spans="1:90" x14ac:dyDescent="0.25">
      <c r="A45" s="8"/>
      <c r="B45" s="9"/>
      <c r="C45" s="9"/>
      <c r="D45" s="9"/>
      <c r="E45" s="10"/>
      <c r="F45" s="9"/>
      <c r="G45" s="9"/>
      <c r="H45" s="9"/>
      <c r="I45" s="9"/>
      <c r="J45" s="10"/>
      <c r="K45" s="8"/>
      <c r="L45" s="9"/>
      <c r="M45" s="9"/>
      <c r="N45" s="9"/>
      <c r="O45" s="10"/>
      <c r="P45" s="9"/>
      <c r="Q45" s="9"/>
      <c r="R45" s="9"/>
      <c r="S45" s="9"/>
      <c r="T45" s="10"/>
      <c r="U45" s="8"/>
      <c r="V45" s="9"/>
      <c r="W45" s="9"/>
      <c r="X45" s="9"/>
      <c r="Y45" s="10"/>
      <c r="Z45" s="9"/>
      <c r="AA45" s="9"/>
      <c r="AB45" s="9"/>
      <c r="AC45" s="9"/>
      <c r="AD45" s="10"/>
      <c r="AE45" s="8"/>
      <c r="AF45" s="9"/>
      <c r="AG45" s="9"/>
      <c r="AH45" s="9"/>
      <c r="AI45" s="10"/>
      <c r="AJ45" s="9"/>
      <c r="AK45" s="9"/>
      <c r="AL45" s="9"/>
      <c r="AM45" s="9"/>
      <c r="AN45" s="10"/>
      <c r="AO45" s="8">
        <v>35.858516999999999</v>
      </c>
      <c r="AP45" s="9"/>
      <c r="AQ45" s="9">
        <v>25.317291000000001</v>
      </c>
      <c r="AR45" s="9"/>
      <c r="AS45" s="10"/>
      <c r="AT45" s="9">
        <v>1.15387617206573</v>
      </c>
      <c r="AU45" s="9"/>
      <c r="AV45" s="9">
        <v>3.53316612944422E-2</v>
      </c>
      <c r="AW45" s="9"/>
      <c r="AX45" s="10"/>
      <c r="AY45" s="8">
        <v>42.61459</v>
      </c>
      <c r="AZ45" s="9"/>
      <c r="BA45" s="9">
        <v>18.356971999999999</v>
      </c>
      <c r="BB45" s="9"/>
      <c r="BC45" s="10"/>
      <c r="BD45" s="9">
        <v>1.1020257922410901</v>
      </c>
      <c r="BE45" s="9"/>
      <c r="BF45" s="9">
        <v>3.10842786044856E-2</v>
      </c>
      <c r="BG45" s="9"/>
      <c r="BH45" s="10"/>
      <c r="BI45" s="8">
        <v>58.237656000000001</v>
      </c>
      <c r="BJ45" s="9"/>
      <c r="BK45" s="9">
        <v>11.480798</v>
      </c>
      <c r="BL45" s="9"/>
      <c r="BM45" s="10"/>
      <c r="BN45" s="9">
        <v>1.0601909571885999</v>
      </c>
      <c r="BO45" s="9"/>
      <c r="BP45" s="9">
        <v>2.3956518445611499E-2</v>
      </c>
      <c r="BQ45" s="9"/>
      <c r="BR45" s="10"/>
      <c r="BS45" s="8">
        <v>70.540053999999998</v>
      </c>
      <c r="BT45" s="9"/>
      <c r="BU45" s="9">
        <v>8.8140739999999997</v>
      </c>
      <c r="BV45" s="9"/>
      <c r="BW45" s="10"/>
      <c r="BX45" s="9">
        <v>1.04422931826114</v>
      </c>
      <c r="BY45" s="9"/>
      <c r="BZ45" s="9">
        <v>1.37320346153411E-2</v>
      </c>
      <c r="CA45" s="9"/>
      <c r="CB45" s="10"/>
      <c r="CC45" s="8">
        <v>82.685585000000003</v>
      </c>
      <c r="CD45" s="9"/>
      <c r="CE45" s="9">
        <v>4.5797752999999997</v>
      </c>
      <c r="CF45" s="9"/>
      <c r="CG45" s="10"/>
      <c r="CH45" s="9">
        <v>1.01579257655143</v>
      </c>
      <c r="CI45" s="9"/>
      <c r="CJ45" s="9">
        <v>5.93335533583466E-3</v>
      </c>
      <c r="CK45" s="9"/>
      <c r="CL45" s="10"/>
    </row>
    <row r="46" spans="1:90" x14ac:dyDescent="0.25">
      <c r="A46" s="8"/>
      <c r="B46" s="9"/>
      <c r="C46" s="9"/>
      <c r="D46" s="9"/>
      <c r="E46" s="10"/>
      <c r="F46" s="9"/>
      <c r="G46" s="9"/>
      <c r="H46" s="9"/>
      <c r="I46" s="9"/>
      <c r="J46" s="10"/>
      <c r="K46" s="8"/>
      <c r="L46" s="9"/>
      <c r="M46" s="9"/>
      <c r="N46" s="9"/>
      <c r="O46" s="10"/>
      <c r="P46" s="9"/>
      <c r="Q46" s="9"/>
      <c r="R46" s="9"/>
      <c r="S46" s="9"/>
      <c r="T46" s="10"/>
      <c r="U46" s="8"/>
      <c r="V46" s="9"/>
      <c r="W46" s="9"/>
      <c r="X46" s="9"/>
      <c r="Y46" s="10"/>
      <c r="Z46" s="9"/>
      <c r="AA46" s="9"/>
      <c r="AB46" s="9"/>
      <c r="AC46" s="9"/>
      <c r="AD46" s="10"/>
      <c r="AE46" s="8"/>
      <c r="AF46" s="9"/>
      <c r="AG46" s="9"/>
      <c r="AH46" s="9"/>
      <c r="AI46" s="10"/>
      <c r="AJ46" s="9"/>
      <c r="AK46" s="9"/>
      <c r="AL46" s="9"/>
      <c r="AM46" s="9"/>
      <c r="AN46" s="10"/>
      <c r="AO46" s="8">
        <v>34.952663000000001</v>
      </c>
      <c r="AP46" s="9"/>
      <c r="AQ46" s="9">
        <v>24.761379999999999</v>
      </c>
      <c r="AR46" s="9"/>
      <c r="AS46" s="10"/>
      <c r="AT46" s="9">
        <v>1.1369880080223</v>
      </c>
      <c r="AU46" s="9"/>
      <c r="AV46" s="9">
        <v>5.1386294341516203E-2</v>
      </c>
      <c r="AW46" s="9"/>
      <c r="AX46" s="10"/>
      <c r="AY46" s="8">
        <v>42.758890000000001</v>
      </c>
      <c r="AZ46" s="9"/>
      <c r="BA46" s="9">
        <v>17.65953</v>
      </c>
      <c r="BB46" s="9"/>
      <c r="BC46" s="10"/>
      <c r="BD46" s="9">
        <v>1.1062701759934399</v>
      </c>
      <c r="BE46" s="9"/>
      <c r="BF46" s="9">
        <v>3.2555855241609102E-2</v>
      </c>
      <c r="BG46" s="9"/>
      <c r="BH46" s="10"/>
      <c r="BI46" s="8">
        <v>57.228766999999998</v>
      </c>
      <c r="BJ46" s="9"/>
      <c r="BK46" s="9">
        <v>12.894937000000001</v>
      </c>
      <c r="BL46" s="9"/>
      <c r="BM46" s="10"/>
      <c r="BN46" s="9">
        <v>1.0546657869815801</v>
      </c>
      <c r="BO46" s="9"/>
      <c r="BP46" s="9">
        <v>1.4456696363284701E-2</v>
      </c>
      <c r="BQ46" s="9"/>
      <c r="BR46" s="10"/>
      <c r="BS46" s="8">
        <v>70.396199999999993</v>
      </c>
      <c r="BT46" s="9"/>
      <c r="BU46" s="9">
        <v>6.3890405000000001</v>
      </c>
      <c r="BV46" s="9"/>
      <c r="BW46" s="10"/>
      <c r="BX46" s="9">
        <v>1.0245048776865</v>
      </c>
      <c r="BY46" s="9"/>
      <c r="BZ46" s="9">
        <v>6.8404009148366899E-3</v>
      </c>
      <c r="CA46" s="9"/>
      <c r="CB46" s="10"/>
      <c r="CC46" s="8">
        <v>53.565719999999999</v>
      </c>
      <c r="CD46" s="9"/>
      <c r="CE46" s="9">
        <v>4.8684596999999998</v>
      </c>
      <c r="CF46" s="9"/>
      <c r="CG46" s="10"/>
      <c r="CH46" s="9">
        <v>1.0281597746014499</v>
      </c>
      <c r="CI46" s="9"/>
      <c r="CJ46" s="9">
        <v>1.01414483300717E-2</v>
      </c>
      <c r="CK46" s="9"/>
      <c r="CL46" s="10"/>
    </row>
    <row r="47" spans="1:90" x14ac:dyDescent="0.25">
      <c r="A47" s="8"/>
      <c r="B47" s="9"/>
      <c r="C47" s="9"/>
      <c r="D47" s="9"/>
      <c r="E47" s="10"/>
      <c r="F47" s="9"/>
      <c r="G47" s="9"/>
      <c r="H47" s="9"/>
      <c r="I47" s="9"/>
      <c r="J47" s="10"/>
      <c r="K47" s="8"/>
      <c r="L47" s="9"/>
      <c r="M47" s="9"/>
      <c r="N47" s="9"/>
      <c r="O47" s="10"/>
      <c r="P47" s="9"/>
      <c r="Q47" s="9"/>
      <c r="R47" s="9"/>
      <c r="S47" s="9"/>
      <c r="T47" s="10"/>
      <c r="U47" s="8"/>
      <c r="V47" s="9"/>
      <c r="W47" s="9"/>
      <c r="X47" s="9"/>
      <c r="Y47" s="10"/>
      <c r="Z47" s="9"/>
      <c r="AA47" s="9"/>
      <c r="AB47" s="9"/>
      <c r="AC47" s="9"/>
      <c r="AD47" s="10"/>
      <c r="AE47" s="8"/>
      <c r="AF47" s="9"/>
      <c r="AG47" s="9"/>
      <c r="AH47" s="9"/>
      <c r="AI47" s="10"/>
      <c r="AJ47" s="9"/>
      <c r="AK47" s="9"/>
      <c r="AL47" s="9"/>
      <c r="AM47" s="9"/>
      <c r="AN47" s="10"/>
      <c r="AO47" s="8">
        <v>41.431260000000002</v>
      </c>
      <c r="AP47" s="9"/>
      <c r="AQ47" s="9">
        <v>33.906695999999997</v>
      </c>
      <c r="AR47" s="9"/>
      <c r="AS47" s="10"/>
      <c r="AT47" s="9">
        <v>1.1702308158874499</v>
      </c>
      <c r="AU47" s="9"/>
      <c r="AV47" s="9">
        <v>4.1565339669230497E-2</v>
      </c>
      <c r="AW47" s="9"/>
      <c r="AX47" s="10"/>
      <c r="AY47" s="8">
        <v>43.109614999999998</v>
      </c>
      <c r="AZ47" s="9"/>
      <c r="BA47" s="9">
        <v>20.315757999999999</v>
      </c>
      <c r="BB47" s="9"/>
      <c r="BC47" s="10"/>
      <c r="BD47" s="9">
        <v>1.1107886707186601</v>
      </c>
      <c r="BE47" s="9"/>
      <c r="BF47" s="9">
        <v>3.3962194683103297E-2</v>
      </c>
      <c r="BG47" s="9"/>
      <c r="BH47" s="10"/>
      <c r="BI47" s="8">
        <v>55.974620000000002</v>
      </c>
      <c r="BJ47" s="9"/>
      <c r="BK47" s="9">
        <v>9.3664100000000001</v>
      </c>
      <c r="BL47" s="9"/>
      <c r="BM47" s="10"/>
      <c r="BN47" s="9">
        <v>1.04338886380195</v>
      </c>
      <c r="BO47" s="9"/>
      <c r="BP47" s="9">
        <v>1.25214973215102E-2</v>
      </c>
      <c r="BQ47" s="9"/>
      <c r="BR47" s="10"/>
      <c r="BS47" s="8">
        <v>73.468469999999996</v>
      </c>
      <c r="BT47" s="9"/>
      <c r="BU47" s="9">
        <v>6.6913514000000003</v>
      </c>
      <c r="BV47" s="9"/>
      <c r="BW47" s="10"/>
      <c r="BX47" s="9">
        <v>1.0366736607551501</v>
      </c>
      <c r="BY47" s="9"/>
      <c r="BZ47" s="9">
        <v>8.4277659521224402E-3</v>
      </c>
      <c r="CA47" s="9"/>
      <c r="CB47" s="10"/>
      <c r="CC47" s="8">
        <v>62.783920000000002</v>
      </c>
      <c r="CD47" s="9"/>
      <c r="CE47" s="9">
        <v>5.0232190000000001</v>
      </c>
      <c r="CF47" s="9"/>
      <c r="CG47" s="10"/>
      <c r="CH47" s="9">
        <v>1.01496385091543</v>
      </c>
      <c r="CI47" s="9"/>
      <c r="CJ47" s="9">
        <v>4.1840155947322202E-3</v>
      </c>
      <c r="CK47" s="9"/>
      <c r="CL47" s="10"/>
    </row>
    <row r="48" spans="1:90" x14ac:dyDescent="0.25">
      <c r="A48" s="8"/>
      <c r="B48" s="9"/>
      <c r="C48" s="9"/>
      <c r="D48" s="9"/>
      <c r="E48" s="10"/>
      <c r="F48" s="9"/>
      <c r="G48" s="9"/>
      <c r="H48" s="9"/>
      <c r="I48" s="9"/>
      <c r="J48" s="10"/>
      <c r="K48" s="8"/>
      <c r="L48" s="9"/>
      <c r="M48" s="9"/>
      <c r="N48" s="9"/>
      <c r="O48" s="10"/>
      <c r="P48" s="9"/>
      <c r="Q48" s="9"/>
      <c r="R48" s="9"/>
      <c r="S48" s="9"/>
      <c r="T48" s="10"/>
      <c r="U48" s="8"/>
      <c r="V48" s="9"/>
      <c r="W48" s="9"/>
      <c r="X48" s="9"/>
      <c r="Y48" s="10"/>
      <c r="Z48" s="9"/>
      <c r="AA48" s="9"/>
      <c r="AB48" s="9"/>
      <c r="AC48" s="9"/>
      <c r="AD48" s="10"/>
      <c r="AE48" s="8"/>
      <c r="AF48" s="9"/>
      <c r="AG48" s="9"/>
      <c r="AH48" s="9"/>
      <c r="AI48" s="10"/>
      <c r="AJ48" s="9"/>
      <c r="AK48" s="9"/>
      <c r="AL48" s="9"/>
      <c r="AM48" s="9"/>
      <c r="AN48" s="10"/>
      <c r="AO48" s="8">
        <v>36.592770000000002</v>
      </c>
      <c r="AP48" s="9"/>
      <c r="AQ48" s="9">
        <v>25.894245000000002</v>
      </c>
      <c r="AR48" s="9"/>
      <c r="AS48" s="10"/>
      <c r="AT48" s="9">
        <v>1.1452361111640901</v>
      </c>
      <c r="AU48" s="9"/>
      <c r="AV48" s="9">
        <v>3.6487693649497999E-2</v>
      </c>
      <c r="AW48" s="9"/>
      <c r="AX48" s="10"/>
      <c r="AY48" s="8">
        <v>42.051555999999998</v>
      </c>
      <c r="AZ48" s="9"/>
      <c r="BA48" s="9">
        <v>19.009074999999999</v>
      </c>
      <c r="BB48" s="9"/>
      <c r="BC48" s="10"/>
      <c r="BD48" s="9">
        <v>1.0917833845615299</v>
      </c>
      <c r="BE48" s="9"/>
      <c r="BF48" s="9">
        <v>2.64461201380062E-2</v>
      </c>
      <c r="BG48" s="9"/>
      <c r="BH48" s="10"/>
      <c r="BI48" s="8">
        <v>57.328960000000002</v>
      </c>
      <c r="BJ48" s="9"/>
      <c r="BK48" s="9">
        <v>10.776706000000001</v>
      </c>
      <c r="BL48" s="9"/>
      <c r="BM48" s="10"/>
      <c r="BN48" s="9">
        <v>1.0534773979187</v>
      </c>
      <c r="BO48" s="9"/>
      <c r="BP48" s="9">
        <v>1.2780762876927299E-2</v>
      </c>
      <c r="BQ48" s="9"/>
      <c r="BR48" s="10"/>
      <c r="BS48" s="8">
        <v>77.324520000000007</v>
      </c>
      <c r="BT48" s="9"/>
      <c r="BU48" s="9">
        <v>9.7643179999999994</v>
      </c>
      <c r="BV48" s="9"/>
      <c r="BW48" s="10"/>
      <c r="BX48" s="9">
        <v>1.0395168213844299</v>
      </c>
      <c r="BY48" s="9"/>
      <c r="BZ48" s="9">
        <v>9.3694598179136206E-3</v>
      </c>
      <c r="CA48" s="9"/>
      <c r="CB48" s="10"/>
      <c r="CC48" s="8">
        <v>76.431434999999993</v>
      </c>
      <c r="CD48" s="9"/>
      <c r="CE48" s="9">
        <v>4.6072430000000004</v>
      </c>
      <c r="CF48" s="9"/>
      <c r="CG48" s="10"/>
      <c r="CH48" s="9">
        <v>1.01299656283855</v>
      </c>
      <c r="CI48" s="9"/>
      <c r="CJ48" s="9">
        <v>3.4157176335214701E-3</v>
      </c>
      <c r="CK48" s="9"/>
      <c r="CL48" s="10"/>
    </row>
    <row r="49" spans="1:90" x14ac:dyDescent="0.25">
      <c r="A49" s="8"/>
      <c r="B49" s="9"/>
      <c r="C49" s="9"/>
      <c r="D49" s="9"/>
      <c r="E49" s="10"/>
      <c r="F49" s="9"/>
      <c r="G49" s="9"/>
      <c r="H49" s="9"/>
      <c r="I49" s="9"/>
      <c r="J49" s="10"/>
      <c r="K49" s="8"/>
      <c r="L49" s="9"/>
      <c r="M49" s="9"/>
      <c r="N49" s="9"/>
      <c r="O49" s="10"/>
      <c r="P49" s="9"/>
      <c r="Q49" s="9"/>
      <c r="R49" s="9"/>
      <c r="S49" s="9"/>
      <c r="T49" s="10"/>
      <c r="U49" s="8"/>
      <c r="V49" s="9"/>
      <c r="W49" s="9"/>
      <c r="X49" s="9"/>
      <c r="Y49" s="10"/>
      <c r="Z49" s="9"/>
      <c r="AA49" s="9"/>
      <c r="AB49" s="9"/>
      <c r="AC49" s="9"/>
      <c r="AD49" s="10"/>
      <c r="AE49" s="8"/>
      <c r="AF49" s="9"/>
      <c r="AG49" s="9"/>
      <c r="AH49" s="9"/>
      <c r="AI49" s="10"/>
      <c r="AJ49" s="9"/>
      <c r="AK49" s="9"/>
      <c r="AL49" s="9"/>
      <c r="AM49" s="9"/>
      <c r="AN49" s="10"/>
      <c r="AO49" s="8">
        <v>34.854669999999999</v>
      </c>
      <c r="AP49" s="9"/>
      <c r="AQ49" s="9">
        <v>23.253473</v>
      </c>
      <c r="AR49" s="9"/>
      <c r="AS49" s="10"/>
      <c r="AT49" s="9">
        <v>1.13953097295761</v>
      </c>
      <c r="AU49" s="9"/>
      <c r="AV49" s="9">
        <v>3.3113515870798499E-2</v>
      </c>
      <c r="AW49" s="9"/>
      <c r="AX49" s="10"/>
      <c r="AY49" s="8">
        <v>42.256410000000002</v>
      </c>
      <c r="AZ49" s="9"/>
      <c r="BA49" s="9">
        <v>17.482706</v>
      </c>
      <c r="BB49" s="9"/>
      <c r="BC49" s="10"/>
      <c r="BD49" s="9">
        <v>1.11379877138137</v>
      </c>
      <c r="BE49" s="9"/>
      <c r="BF49" s="9">
        <v>3.57593273581511E-2</v>
      </c>
      <c r="BG49" s="9"/>
      <c r="BH49" s="10"/>
      <c r="BI49" s="8">
        <v>58.155192999999997</v>
      </c>
      <c r="BJ49" s="9"/>
      <c r="BK49" s="9">
        <v>17.558444999999999</v>
      </c>
      <c r="BL49" s="9"/>
      <c r="BM49" s="10"/>
      <c r="BN49" s="9">
        <v>1.07063063406944</v>
      </c>
      <c r="BO49" s="9"/>
      <c r="BP49" s="9">
        <v>2.2397645398727298E-2</v>
      </c>
      <c r="BQ49" s="9"/>
      <c r="BR49" s="10"/>
      <c r="BS49" s="8">
        <v>75.350480000000005</v>
      </c>
      <c r="BT49" s="9"/>
      <c r="BU49" s="9">
        <v>8.2221349999999997</v>
      </c>
      <c r="BV49" s="9"/>
      <c r="BW49" s="10"/>
      <c r="BX49" s="9">
        <v>1.03665981709957</v>
      </c>
      <c r="BY49" s="9"/>
      <c r="BZ49" s="9">
        <v>1.2966460911427001E-2</v>
      </c>
      <c r="CA49" s="9"/>
      <c r="CB49" s="10"/>
      <c r="CC49" s="8">
        <v>49.977961999999998</v>
      </c>
      <c r="CD49" s="9"/>
      <c r="CE49" s="9">
        <v>3.2940273000000002</v>
      </c>
      <c r="CF49" s="9"/>
      <c r="CG49" s="10"/>
      <c r="CH49" s="9">
        <v>1.01920063883066</v>
      </c>
      <c r="CI49" s="9"/>
      <c r="CJ49" s="9">
        <v>1.14086747672595E-2</v>
      </c>
      <c r="CK49" s="9"/>
      <c r="CL49" s="10"/>
    </row>
    <row r="50" spans="1:90" x14ac:dyDescent="0.25">
      <c r="A50" s="8"/>
      <c r="B50" s="9"/>
      <c r="C50" s="9"/>
      <c r="D50" s="9"/>
      <c r="E50" s="10"/>
      <c r="F50" s="9"/>
      <c r="G50" s="9"/>
      <c r="H50" s="9"/>
      <c r="I50" s="9"/>
      <c r="J50" s="10"/>
      <c r="K50" s="8"/>
      <c r="L50" s="9"/>
      <c r="M50" s="9"/>
      <c r="N50" s="9"/>
      <c r="O50" s="10"/>
      <c r="P50" s="9"/>
      <c r="Q50" s="9"/>
      <c r="R50" s="9"/>
      <c r="S50" s="9"/>
      <c r="T50" s="10"/>
      <c r="U50" s="8"/>
      <c r="V50" s="9"/>
      <c r="W50" s="9"/>
      <c r="X50" s="9"/>
      <c r="Y50" s="10"/>
      <c r="Z50" s="9"/>
      <c r="AA50" s="9"/>
      <c r="AB50" s="9"/>
      <c r="AC50" s="9"/>
      <c r="AD50" s="10"/>
      <c r="AE50" s="8"/>
      <c r="AF50" s="9"/>
      <c r="AG50" s="9"/>
      <c r="AH50" s="9"/>
      <c r="AI50" s="10"/>
      <c r="AJ50" s="9"/>
      <c r="AK50" s="9"/>
      <c r="AL50" s="9"/>
      <c r="AM50" s="9"/>
      <c r="AN50" s="10"/>
      <c r="AO50" s="8">
        <v>37.494357999999998</v>
      </c>
      <c r="AP50" s="9"/>
      <c r="AQ50" s="9">
        <v>26.33109</v>
      </c>
      <c r="AR50" s="9"/>
      <c r="AS50" s="10"/>
      <c r="AT50" s="9">
        <v>1.1851042761802599</v>
      </c>
      <c r="AU50" s="9"/>
      <c r="AV50" s="9">
        <v>7.3843758185928005E-2</v>
      </c>
      <c r="AW50" s="9"/>
      <c r="AX50" s="10"/>
      <c r="AY50" s="8">
        <v>43.810626999999997</v>
      </c>
      <c r="AZ50" s="9"/>
      <c r="BA50" s="9">
        <v>22.918313999999999</v>
      </c>
      <c r="BB50" s="9"/>
      <c r="BC50" s="10"/>
      <c r="BD50" s="9">
        <v>1.1054398068189599</v>
      </c>
      <c r="BE50" s="9"/>
      <c r="BF50" s="9">
        <v>3.5797816157091301E-2</v>
      </c>
      <c r="BG50" s="9"/>
      <c r="BH50" s="10"/>
      <c r="BI50" s="8">
        <v>57.079532999999998</v>
      </c>
      <c r="BJ50" s="9"/>
      <c r="BK50" s="9">
        <v>10.657009</v>
      </c>
      <c r="BL50" s="9"/>
      <c r="BM50" s="10"/>
      <c r="BN50" s="9">
        <v>1.05440817344188</v>
      </c>
      <c r="BO50" s="9"/>
      <c r="BP50" s="9">
        <v>1.5517988044823801E-2</v>
      </c>
      <c r="BQ50" s="9"/>
      <c r="BR50" s="10"/>
      <c r="BS50" s="8">
        <v>72.546210000000002</v>
      </c>
      <c r="BT50" s="9"/>
      <c r="BU50" s="9">
        <v>8.8782519999999998</v>
      </c>
      <c r="BV50" s="9"/>
      <c r="BW50" s="10"/>
      <c r="BX50" s="9">
        <v>1.04356109720468</v>
      </c>
      <c r="BY50" s="9"/>
      <c r="BZ50" s="9">
        <v>1.47449336482061E-2</v>
      </c>
      <c r="CA50" s="9"/>
      <c r="CB50" s="10"/>
      <c r="CC50" s="8">
        <v>84.657669999999996</v>
      </c>
      <c r="CD50" s="9"/>
      <c r="CE50" s="9">
        <v>4.6461110000000003</v>
      </c>
      <c r="CF50" s="9"/>
      <c r="CG50" s="10"/>
      <c r="CH50" s="9">
        <v>1.0149792494773799</v>
      </c>
      <c r="CI50" s="9"/>
      <c r="CJ50" s="9">
        <v>2.7925690712733799E-3</v>
      </c>
      <c r="CK50" s="9"/>
      <c r="CL50" s="10"/>
    </row>
    <row r="51" spans="1:90" x14ac:dyDescent="0.25">
      <c r="A51" s="8"/>
      <c r="B51" s="9"/>
      <c r="C51" s="9"/>
      <c r="D51" s="9"/>
      <c r="E51" s="10"/>
      <c r="F51" s="9"/>
      <c r="G51" s="9"/>
      <c r="H51" s="9"/>
      <c r="I51" s="9"/>
      <c r="J51" s="10"/>
      <c r="K51" s="8"/>
      <c r="L51" s="9"/>
      <c r="M51" s="9"/>
      <c r="N51" s="9"/>
      <c r="O51" s="10"/>
      <c r="P51" s="9"/>
      <c r="Q51" s="9"/>
      <c r="R51" s="9"/>
      <c r="S51" s="9"/>
      <c r="T51" s="10"/>
      <c r="U51" s="8"/>
      <c r="V51" s="9"/>
      <c r="W51" s="9"/>
      <c r="X51" s="9"/>
      <c r="Y51" s="10"/>
      <c r="Z51" s="9"/>
      <c r="AA51" s="9"/>
      <c r="AB51" s="9"/>
      <c r="AC51" s="9"/>
      <c r="AD51" s="10"/>
      <c r="AE51" s="8"/>
      <c r="AF51" s="9"/>
      <c r="AG51" s="9"/>
      <c r="AH51" s="9"/>
      <c r="AI51" s="10"/>
      <c r="AJ51" s="9"/>
      <c r="AK51" s="9"/>
      <c r="AL51" s="9"/>
      <c r="AM51" s="9"/>
      <c r="AN51" s="10"/>
      <c r="AO51" s="8">
        <v>37.462356999999997</v>
      </c>
      <c r="AP51" s="9"/>
      <c r="AQ51" s="9">
        <v>27.716384999999999</v>
      </c>
      <c r="AR51" s="9"/>
      <c r="AS51" s="10"/>
      <c r="AT51" s="9">
        <v>1.16967116737365</v>
      </c>
      <c r="AU51" s="9"/>
      <c r="AV51" s="9">
        <v>3.9774608851034898E-2</v>
      </c>
      <c r="AW51" s="9"/>
      <c r="AX51" s="10"/>
      <c r="AY51" s="8">
        <v>42.587789999999998</v>
      </c>
      <c r="AZ51" s="9"/>
      <c r="BA51" s="9">
        <v>18.883184</v>
      </c>
      <c r="BB51" s="9"/>
      <c r="BC51" s="10"/>
      <c r="BD51" s="9">
        <v>1.09433202815055</v>
      </c>
      <c r="BE51" s="9"/>
      <c r="BF51" s="9">
        <v>2.9983553580161401E-2</v>
      </c>
      <c r="BG51" s="9"/>
      <c r="BH51" s="10"/>
      <c r="BI51" s="8">
        <v>57.011679999999998</v>
      </c>
      <c r="BJ51" s="9"/>
      <c r="BK51" s="9">
        <v>12.487996000000001</v>
      </c>
      <c r="BL51" s="9"/>
      <c r="BM51" s="10"/>
      <c r="BN51" s="9">
        <v>1.07271279984712</v>
      </c>
      <c r="BO51" s="9"/>
      <c r="BP51" s="9">
        <v>2.67949460130253E-2</v>
      </c>
      <c r="BQ51" s="9"/>
      <c r="BR51" s="10"/>
      <c r="BS51" s="8">
        <v>72.483924999999999</v>
      </c>
      <c r="BT51" s="9"/>
      <c r="BU51" s="9">
        <v>6.616377</v>
      </c>
      <c r="BV51" s="9"/>
      <c r="BW51" s="10"/>
      <c r="BX51" s="9">
        <v>1.0396837505102099</v>
      </c>
      <c r="BY51" s="9"/>
      <c r="BZ51" s="9">
        <v>1.08688370634517E-2</v>
      </c>
      <c r="CA51" s="9"/>
      <c r="CB51" s="10"/>
      <c r="CC51" s="8">
        <v>68.281040000000004</v>
      </c>
      <c r="CD51" s="9"/>
      <c r="CE51" s="9">
        <v>3.8815404999999998</v>
      </c>
      <c r="CF51" s="9"/>
      <c r="CG51" s="10"/>
      <c r="CH51" s="9">
        <v>1.0183018864393201</v>
      </c>
      <c r="CI51" s="9"/>
      <c r="CJ51" s="9">
        <v>8.5799918452799506E-3</v>
      </c>
      <c r="CK51" s="9"/>
      <c r="CL51" s="10"/>
    </row>
    <row r="52" spans="1:90" x14ac:dyDescent="0.25">
      <c r="A52" s="8"/>
      <c r="B52" s="9"/>
      <c r="C52" s="9"/>
      <c r="D52" s="9"/>
      <c r="E52" s="10"/>
      <c r="F52" s="9"/>
      <c r="G52" s="9"/>
      <c r="H52" s="9"/>
      <c r="I52" s="9"/>
      <c r="J52" s="10"/>
      <c r="K52" s="8"/>
      <c r="L52" s="9"/>
      <c r="M52" s="9"/>
      <c r="N52" s="9"/>
      <c r="O52" s="10"/>
      <c r="P52" s="9"/>
      <c r="Q52" s="9"/>
      <c r="R52" s="9"/>
      <c r="S52" s="9"/>
      <c r="T52" s="10"/>
      <c r="U52" s="8"/>
      <c r="V52" s="9"/>
      <c r="W52" s="9"/>
      <c r="X52" s="9"/>
      <c r="Y52" s="10"/>
      <c r="Z52" s="9"/>
      <c r="AA52" s="9"/>
      <c r="AB52" s="9"/>
      <c r="AC52" s="9"/>
      <c r="AD52" s="10"/>
      <c r="AE52" s="8"/>
      <c r="AF52" s="9"/>
      <c r="AG52" s="9"/>
      <c r="AH52" s="9"/>
      <c r="AI52" s="10"/>
      <c r="AJ52" s="9"/>
      <c r="AK52" s="9"/>
      <c r="AL52" s="9"/>
      <c r="AM52" s="9"/>
      <c r="AN52" s="10"/>
      <c r="AO52" s="8">
        <v>40.734015999999997</v>
      </c>
      <c r="AP52" s="9"/>
      <c r="AQ52" s="9">
        <v>33.977420000000002</v>
      </c>
      <c r="AR52" s="9"/>
      <c r="AS52" s="10"/>
      <c r="AT52" s="9">
        <v>1.14930922937393</v>
      </c>
      <c r="AU52" s="9"/>
      <c r="AV52" s="9">
        <v>4.6732213735122999E-2</v>
      </c>
      <c r="AW52" s="9"/>
      <c r="AX52" s="10"/>
      <c r="AY52" s="8">
        <v>46.926197000000002</v>
      </c>
      <c r="AZ52" s="9"/>
      <c r="BA52" s="9">
        <v>24.876867000000001</v>
      </c>
      <c r="BB52" s="9"/>
      <c r="BC52" s="10"/>
      <c r="BD52" s="9">
        <v>1.1026446847915601</v>
      </c>
      <c r="BE52" s="9"/>
      <c r="BF52" s="9">
        <v>2.99678824921196E-2</v>
      </c>
      <c r="BG52" s="9"/>
      <c r="BH52" s="10"/>
      <c r="BI52" s="8">
        <v>58.793770000000002</v>
      </c>
      <c r="BJ52" s="9"/>
      <c r="BK52" s="9">
        <v>13.223849</v>
      </c>
      <c r="BL52" s="9"/>
      <c r="BM52" s="10"/>
      <c r="BN52" s="9">
        <v>1.06792619037628</v>
      </c>
      <c r="BO52" s="9"/>
      <c r="BP52" s="9">
        <v>2.13874367764363E-2</v>
      </c>
      <c r="BQ52" s="9"/>
      <c r="BR52" s="10"/>
      <c r="BS52" s="8">
        <v>72.301689999999994</v>
      </c>
      <c r="BT52" s="9"/>
      <c r="BU52" s="9">
        <v>9.0545790000000004</v>
      </c>
      <c r="BV52" s="9"/>
      <c r="BW52" s="10"/>
      <c r="BX52" s="9">
        <v>1.0371977326869899</v>
      </c>
      <c r="BY52" s="9"/>
      <c r="BZ52" s="9">
        <v>1.17441314824045E-2</v>
      </c>
      <c r="CA52" s="9"/>
      <c r="CB52" s="10"/>
      <c r="CC52" s="8">
        <v>76.703429999999997</v>
      </c>
      <c r="CD52" s="9"/>
      <c r="CE52" s="9">
        <v>4.9933677000000003</v>
      </c>
      <c r="CF52" s="9"/>
      <c r="CG52" s="10"/>
      <c r="CH52" s="9">
        <v>1.0112367498874599</v>
      </c>
      <c r="CI52" s="9"/>
      <c r="CJ52" s="9">
        <v>4.8737671874978499E-3</v>
      </c>
      <c r="CK52" s="9"/>
      <c r="CL52" s="10"/>
    </row>
    <row r="53" spans="1:90" x14ac:dyDescent="0.25">
      <c r="A53" s="8"/>
      <c r="B53" s="9"/>
      <c r="C53" s="9"/>
      <c r="D53" s="9"/>
      <c r="E53" s="10"/>
      <c r="F53" s="9"/>
      <c r="G53" s="9"/>
      <c r="H53" s="9"/>
      <c r="I53" s="9"/>
      <c r="J53" s="10"/>
      <c r="K53" s="8"/>
      <c r="L53" s="9"/>
      <c r="M53" s="9"/>
      <c r="N53" s="9"/>
      <c r="O53" s="10"/>
      <c r="P53" s="9"/>
      <c r="Q53" s="9"/>
      <c r="R53" s="9"/>
      <c r="S53" s="9"/>
      <c r="T53" s="10"/>
      <c r="U53" s="8"/>
      <c r="V53" s="9"/>
      <c r="W53" s="9"/>
      <c r="X53" s="9"/>
      <c r="Y53" s="10"/>
      <c r="Z53" s="9"/>
      <c r="AA53" s="9"/>
      <c r="AB53" s="9"/>
      <c r="AC53" s="9"/>
      <c r="AD53" s="10"/>
      <c r="AE53" s="8"/>
      <c r="AF53" s="9"/>
      <c r="AG53" s="9"/>
      <c r="AH53" s="9"/>
      <c r="AI53" s="10"/>
      <c r="AJ53" s="9"/>
      <c r="AK53" s="9"/>
      <c r="AL53" s="9"/>
      <c r="AM53" s="9"/>
      <c r="AN53" s="10"/>
      <c r="AO53" s="8">
        <v>39.208922999999999</v>
      </c>
      <c r="AP53" s="9"/>
      <c r="AQ53" s="9">
        <v>33.182487000000002</v>
      </c>
      <c r="AR53" s="9"/>
      <c r="AS53" s="10"/>
      <c r="AT53" s="9"/>
      <c r="AU53" s="9"/>
      <c r="AV53" s="9"/>
      <c r="AW53" s="9"/>
      <c r="AX53" s="10"/>
      <c r="AY53" s="8">
        <v>41.44697</v>
      </c>
      <c r="AZ53" s="9"/>
      <c r="BA53" s="9">
        <v>16.901743</v>
      </c>
      <c r="BB53" s="9"/>
      <c r="BC53" s="10"/>
      <c r="BD53" s="9">
        <v>1.0948730117082499</v>
      </c>
      <c r="BE53" s="9"/>
      <c r="BF53" s="9">
        <v>3.1569181893036001E-2</v>
      </c>
      <c r="BG53" s="9"/>
      <c r="BH53" s="10"/>
      <c r="BI53" s="8">
        <v>56.486057000000002</v>
      </c>
      <c r="BJ53" s="9"/>
      <c r="BK53" s="9">
        <v>11.157738999999999</v>
      </c>
      <c r="BL53" s="9"/>
      <c r="BM53" s="10"/>
      <c r="BN53" s="9">
        <v>1.07975849187374</v>
      </c>
      <c r="BO53" s="9"/>
      <c r="BP53" s="9">
        <v>2.5174905096924698E-2</v>
      </c>
      <c r="BQ53" s="9"/>
      <c r="BR53" s="10"/>
      <c r="BS53" s="8">
        <v>75.268299999999996</v>
      </c>
      <c r="BT53" s="9"/>
      <c r="BU53" s="9">
        <v>10.128011000000001</v>
      </c>
      <c r="BV53" s="9"/>
      <c r="BW53" s="10"/>
      <c r="BX53" s="9">
        <v>1.0332108353376299</v>
      </c>
      <c r="BY53" s="9"/>
      <c r="BZ53" s="9">
        <v>1.03684685429473E-2</v>
      </c>
      <c r="CA53" s="9"/>
      <c r="CB53" s="10"/>
      <c r="CC53" s="8">
        <v>77.786959999999993</v>
      </c>
      <c r="CD53" s="9"/>
      <c r="CE53" s="9">
        <v>4.8395085</v>
      </c>
      <c r="CF53" s="9"/>
      <c r="CG53" s="10"/>
      <c r="CH53" s="9">
        <v>1.0190165317058499</v>
      </c>
      <c r="CI53" s="9"/>
      <c r="CJ53" s="9">
        <v>5.0371132083149002E-3</v>
      </c>
      <c r="CK53" s="9"/>
      <c r="CL53" s="10"/>
    </row>
    <row r="54" spans="1:90" x14ac:dyDescent="0.25">
      <c r="A54" s="8"/>
      <c r="B54" s="9"/>
      <c r="C54" s="9"/>
      <c r="D54" s="9"/>
      <c r="E54" s="10"/>
      <c r="F54" s="9"/>
      <c r="G54" s="9"/>
      <c r="H54" s="9"/>
      <c r="I54" s="9"/>
      <c r="J54" s="10"/>
      <c r="K54" s="8"/>
      <c r="L54" s="9"/>
      <c r="M54" s="9"/>
      <c r="N54" s="9"/>
      <c r="O54" s="10"/>
      <c r="P54" s="9"/>
      <c r="Q54" s="9"/>
      <c r="R54" s="9"/>
      <c r="S54" s="9"/>
      <c r="T54" s="10"/>
      <c r="U54" s="8"/>
      <c r="V54" s="9"/>
      <c r="W54" s="9"/>
      <c r="X54" s="9"/>
      <c r="Y54" s="10"/>
      <c r="Z54" s="9"/>
      <c r="AA54" s="9"/>
      <c r="AB54" s="9"/>
      <c r="AC54" s="9"/>
      <c r="AD54" s="10"/>
      <c r="AE54" s="8"/>
      <c r="AF54" s="9"/>
      <c r="AG54" s="9"/>
      <c r="AH54" s="9"/>
      <c r="AI54" s="10"/>
      <c r="AJ54" s="9"/>
      <c r="AK54" s="9"/>
      <c r="AL54" s="9"/>
      <c r="AM54" s="9"/>
      <c r="AN54" s="10"/>
      <c r="AO54" s="8">
        <v>34.326991999999997</v>
      </c>
      <c r="AP54" s="9"/>
      <c r="AQ54" s="9">
        <v>23.215852999999999</v>
      </c>
      <c r="AR54" s="9"/>
      <c r="AS54" s="10"/>
      <c r="AT54" s="9">
        <v>1.15645386028289</v>
      </c>
      <c r="AU54" s="9"/>
      <c r="AV54" s="9">
        <v>4.9138950777723997E-2</v>
      </c>
      <c r="AW54" s="9"/>
      <c r="AX54" s="10"/>
      <c r="AY54" s="8">
        <v>41.396324</v>
      </c>
      <c r="AZ54" s="9"/>
      <c r="BA54" s="9">
        <v>16.477060000000002</v>
      </c>
      <c r="BB54" s="9"/>
      <c r="BC54" s="10"/>
      <c r="BD54" s="9">
        <v>1.08981034719944</v>
      </c>
      <c r="BE54" s="9"/>
      <c r="BF54" s="9">
        <v>2.4146739835233001E-2</v>
      </c>
      <c r="BG54" s="9"/>
      <c r="BH54" s="10"/>
      <c r="BI54" s="8">
        <v>58.271090000000001</v>
      </c>
      <c r="BJ54" s="9"/>
      <c r="BK54" s="9">
        <v>12.5054245</v>
      </c>
      <c r="BL54" s="9"/>
      <c r="BM54" s="10"/>
      <c r="BN54" s="9">
        <v>1.07771176755428</v>
      </c>
      <c r="BO54" s="9"/>
      <c r="BP54" s="9">
        <v>2.3345618785533699E-2</v>
      </c>
      <c r="BQ54" s="9"/>
      <c r="BR54" s="10"/>
      <c r="BS54" s="8">
        <v>73.231210000000004</v>
      </c>
      <c r="BT54" s="9"/>
      <c r="BU54" s="9">
        <v>8.4015760000000004</v>
      </c>
      <c r="BV54" s="9"/>
      <c r="BW54" s="10"/>
      <c r="BX54" s="9">
        <v>1.0441357138156799</v>
      </c>
      <c r="BY54" s="9"/>
      <c r="BZ54" s="9">
        <v>1.8142549214064801E-2</v>
      </c>
      <c r="CA54" s="9"/>
      <c r="CB54" s="10"/>
      <c r="CC54" s="8">
        <v>69.706059999999994</v>
      </c>
      <c r="CD54" s="9"/>
      <c r="CE54" s="9">
        <v>4.2074223000000002</v>
      </c>
      <c r="CF54" s="9"/>
      <c r="CG54" s="10"/>
      <c r="CH54" s="9">
        <v>1.02354523718357</v>
      </c>
      <c r="CI54" s="9"/>
      <c r="CJ54" s="9">
        <v>5.92707464174196E-3</v>
      </c>
      <c r="CK54" s="9"/>
      <c r="CL54" s="10"/>
    </row>
    <row r="55" spans="1:90" x14ac:dyDescent="0.25">
      <c r="A55" s="8"/>
      <c r="B55" s="9"/>
      <c r="C55" s="9"/>
      <c r="D55" s="9"/>
      <c r="E55" s="10"/>
      <c r="F55" s="9"/>
      <c r="G55" s="9"/>
      <c r="H55" s="9"/>
      <c r="I55" s="9"/>
      <c r="J55" s="10"/>
      <c r="K55" s="8"/>
      <c r="L55" s="9"/>
      <c r="M55" s="9"/>
      <c r="N55" s="9"/>
      <c r="O55" s="10"/>
      <c r="P55" s="9"/>
      <c r="Q55" s="9"/>
      <c r="R55" s="9"/>
      <c r="S55" s="9"/>
      <c r="T55" s="10"/>
      <c r="U55" s="8"/>
      <c r="V55" s="9"/>
      <c r="W55" s="9"/>
      <c r="X55" s="9"/>
      <c r="Y55" s="10"/>
      <c r="Z55" s="9"/>
      <c r="AA55" s="9"/>
      <c r="AB55" s="9"/>
      <c r="AC55" s="9"/>
      <c r="AD55" s="10"/>
      <c r="AE55" s="8"/>
      <c r="AF55" s="9"/>
      <c r="AG55" s="9"/>
      <c r="AH55" s="9"/>
      <c r="AI55" s="10"/>
      <c r="AJ55" s="9"/>
      <c r="AK55" s="9"/>
      <c r="AL55" s="9"/>
      <c r="AM55" s="9"/>
      <c r="AN55" s="10"/>
      <c r="AO55" s="8">
        <v>36.194209999999998</v>
      </c>
      <c r="AP55" s="9"/>
      <c r="AQ55" s="9">
        <v>27.950665999999998</v>
      </c>
      <c r="AR55" s="9"/>
      <c r="AS55" s="10"/>
      <c r="AT55" s="9">
        <v>1.1885025024414</v>
      </c>
      <c r="AU55" s="9"/>
      <c r="AV55" s="9">
        <v>4.6380572239663999E-2</v>
      </c>
      <c r="AW55" s="9"/>
      <c r="AX55" s="10"/>
      <c r="AY55" s="8">
        <v>43.311492999999999</v>
      </c>
      <c r="AZ55" s="9"/>
      <c r="BA55" s="9">
        <v>18.711507999999998</v>
      </c>
      <c r="BB55" s="9"/>
      <c r="BC55" s="10"/>
      <c r="BD55" s="9">
        <v>1.0936413295269001</v>
      </c>
      <c r="BE55" s="9"/>
      <c r="BF55" s="9">
        <v>2.5049317857477299E-2</v>
      </c>
      <c r="BG55" s="9"/>
      <c r="BH55" s="10"/>
      <c r="BI55" s="8">
        <v>59.381495999999999</v>
      </c>
      <c r="BJ55" s="9"/>
      <c r="BK55" s="9">
        <v>13.238583</v>
      </c>
      <c r="BL55" s="9"/>
      <c r="BM55" s="10"/>
      <c r="BN55" s="9">
        <v>1.06065255773067</v>
      </c>
      <c r="BO55" s="9"/>
      <c r="BP55" s="9">
        <v>1.9530286651409601E-2</v>
      </c>
      <c r="BQ55" s="9"/>
      <c r="BR55" s="10"/>
      <c r="BS55" s="8">
        <v>74.340530000000001</v>
      </c>
      <c r="BT55" s="9"/>
      <c r="BU55" s="9">
        <v>7.734515</v>
      </c>
      <c r="BV55" s="9"/>
      <c r="BW55" s="10"/>
      <c r="BX55" s="9">
        <v>1.0311400862932201</v>
      </c>
      <c r="BY55" s="9"/>
      <c r="BZ55" s="9">
        <v>1.0235996613298E-2</v>
      </c>
      <c r="CA55" s="9"/>
      <c r="CB55" s="10"/>
      <c r="CC55" s="8">
        <v>79.280280000000005</v>
      </c>
      <c r="CD55" s="9"/>
      <c r="CE55" s="9">
        <v>3.6258526</v>
      </c>
      <c r="CF55" s="9"/>
      <c r="CG55" s="10"/>
      <c r="CH55" s="9">
        <v>1.0216526834964701</v>
      </c>
      <c r="CI55" s="9"/>
      <c r="CJ55" s="9">
        <v>9.0859810512663002E-3</v>
      </c>
      <c r="CK55" s="9"/>
      <c r="CL55" s="10"/>
    </row>
    <row r="56" spans="1:90" x14ac:dyDescent="0.25">
      <c r="A56" s="8"/>
      <c r="B56" s="9"/>
      <c r="C56" s="9"/>
      <c r="D56" s="9"/>
      <c r="E56" s="10"/>
      <c r="F56" s="9"/>
      <c r="G56" s="9"/>
      <c r="H56" s="9"/>
      <c r="I56" s="9"/>
      <c r="J56" s="10"/>
      <c r="K56" s="8"/>
      <c r="L56" s="9"/>
      <c r="M56" s="9"/>
      <c r="N56" s="9"/>
      <c r="O56" s="10"/>
      <c r="P56" s="9"/>
      <c r="Q56" s="9"/>
      <c r="R56" s="9"/>
      <c r="S56" s="9"/>
      <c r="T56" s="10"/>
      <c r="U56" s="8"/>
      <c r="V56" s="9"/>
      <c r="W56" s="9"/>
      <c r="X56" s="9"/>
      <c r="Y56" s="10"/>
      <c r="Z56" s="9"/>
      <c r="AA56" s="9"/>
      <c r="AB56" s="9"/>
      <c r="AC56" s="9"/>
      <c r="AD56" s="10"/>
      <c r="AE56" s="8"/>
      <c r="AF56" s="9"/>
      <c r="AG56" s="9"/>
      <c r="AH56" s="9"/>
      <c r="AI56" s="10"/>
      <c r="AJ56" s="9"/>
      <c r="AK56" s="9"/>
      <c r="AL56" s="9"/>
      <c r="AM56" s="9"/>
      <c r="AN56" s="10"/>
      <c r="AO56" s="8">
        <v>38.086646999999999</v>
      </c>
      <c r="AP56" s="9"/>
      <c r="AQ56" s="9">
        <v>28.779285000000002</v>
      </c>
      <c r="AR56" s="9"/>
      <c r="AS56" s="10"/>
      <c r="AT56" s="9">
        <v>1.1748392992019601</v>
      </c>
      <c r="AU56" s="9"/>
      <c r="AV56" s="9">
        <v>4.14120029702231E-2</v>
      </c>
      <c r="AW56" s="9"/>
      <c r="AX56" s="10"/>
      <c r="AY56" s="8">
        <v>42.060870000000001</v>
      </c>
      <c r="AZ56" s="9"/>
      <c r="BA56" s="9">
        <v>19.079699999999999</v>
      </c>
      <c r="BB56" s="9"/>
      <c r="BC56" s="10"/>
      <c r="BD56" s="9">
        <v>1.0813988430499999</v>
      </c>
      <c r="BE56" s="9"/>
      <c r="BF56" s="9">
        <v>2.6641698162608401E-2</v>
      </c>
      <c r="BG56" s="9"/>
      <c r="BH56" s="10"/>
      <c r="BI56" s="8">
        <v>55.329926</v>
      </c>
      <c r="BJ56" s="9"/>
      <c r="BK56" s="9">
        <v>10.891520999999999</v>
      </c>
      <c r="BL56" s="9"/>
      <c r="BM56" s="10"/>
      <c r="BN56" s="9">
        <v>1.0548744055032699</v>
      </c>
      <c r="BO56" s="9"/>
      <c r="BP56" s="9">
        <v>2.0902232891958899E-2</v>
      </c>
      <c r="BQ56" s="9"/>
      <c r="BR56" s="10"/>
      <c r="BS56" s="8">
        <v>70.993269999999995</v>
      </c>
      <c r="BT56" s="9"/>
      <c r="BU56" s="9">
        <v>7.8750739999999997</v>
      </c>
      <c r="BV56" s="9"/>
      <c r="BW56" s="10"/>
      <c r="BX56" s="9">
        <v>1.05413697099685</v>
      </c>
      <c r="BY56" s="9"/>
      <c r="BZ56" s="9">
        <v>2.1163132332791899E-2</v>
      </c>
      <c r="CA56" s="9"/>
      <c r="CB56" s="10"/>
      <c r="CC56" s="8">
        <v>72.846350000000001</v>
      </c>
      <c r="CD56" s="9"/>
      <c r="CE56" s="9">
        <v>4.7874346000000001</v>
      </c>
      <c r="CF56" s="9"/>
      <c r="CG56" s="10"/>
      <c r="CH56" s="9">
        <v>1.0177913687229101</v>
      </c>
      <c r="CI56" s="9"/>
      <c r="CJ56" s="9">
        <v>6.8713364729293498E-3</v>
      </c>
      <c r="CK56" s="9"/>
      <c r="CL56" s="10"/>
    </row>
    <row r="57" spans="1:90" x14ac:dyDescent="0.25">
      <c r="A57" s="8"/>
      <c r="B57" s="9"/>
      <c r="C57" s="9"/>
      <c r="D57" s="9"/>
      <c r="E57" s="10"/>
      <c r="F57" s="9"/>
      <c r="G57" s="9"/>
      <c r="H57" s="9"/>
      <c r="I57" s="9"/>
      <c r="J57" s="10"/>
      <c r="K57" s="8"/>
      <c r="L57" s="9"/>
      <c r="M57" s="9"/>
      <c r="N57" s="9"/>
      <c r="O57" s="10"/>
      <c r="P57" s="9"/>
      <c r="Q57" s="9"/>
      <c r="R57" s="9"/>
      <c r="S57" s="9"/>
      <c r="T57" s="10"/>
      <c r="U57" s="8"/>
      <c r="V57" s="9"/>
      <c r="W57" s="9"/>
      <c r="X57" s="9"/>
      <c r="Y57" s="10"/>
      <c r="Z57" s="9"/>
      <c r="AA57" s="9"/>
      <c r="AB57" s="9"/>
      <c r="AC57" s="9"/>
      <c r="AD57" s="10"/>
      <c r="AE57" s="8"/>
      <c r="AF57" s="9"/>
      <c r="AG57" s="9"/>
      <c r="AH57" s="9"/>
      <c r="AI57" s="10"/>
      <c r="AJ57" s="9"/>
      <c r="AK57" s="9"/>
      <c r="AL57" s="9"/>
      <c r="AM57" s="9"/>
      <c r="AN57" s="10"/>
      <c r="AO57" s="8">
        <v>38.316166000000003</v>
      </c>
      <c r="AP57" s="9"/>
      <c r="AQ57" s="9">
        <v>32.167110000000001</v>
      </c>
      <c r="AR57" s="9"/>
      <c r="AS57" s="10"/>
      <c r="AT57" s="9">
        <v>1.1682357125282199</v>
      </c>
      <c r="AU57" s="9"/>
      <c r="AV57" s="9">
        <v>5.1341494744956702E-2</v>
      </c>
      <c r="AW57" s="9"/>
      <c r="AX57" s="10"/>
      <c r="AY57" s="8">
        <v>42.548676</v>
      </c>
      <c r="AZ57" s="9"/>
      <c r="BA57" s="9">
        <v>18.467468</v>
      </c>
      <c r="BB57" s="9"/>
      <c r="BC57" s="10"/>
      <c r="BD57" s="9">
        <v>1.10697145426273</v>
      </c>
      <c r="BE57" s="9"/>
      <c r="BF57" s="9">
        <v>3.1868823244719902E-2</v>
      </c>
      <c r="BG57" s="9"/>
      <c r="BH57" s="10"/>
      <c r="BI57" s="8">
        <v>55.837609999999998</v>
      </c>
      <c r="BJ57" s="9"/>
      <c r="BK57" s="9">
        <v>12.949393000000001</v>
      </c>
      <c r="BL57" s="9"/>
      <c r="BM57" s="10"/>
      <c r="BN57" s="9">
        <v>1.06429591798782</v>
      </c>
      <c r="BO57" s="9"/>
      <c r="BP57" s="9">
        <v>2.1314903904491801E-2</v>
      </c>
      <c r="BQ57" s="9"/>
      <c r="BR57" s="10"/>
      <c r="BS57" s="8">
        <v>69.534615000000002</v>
      </c>
      <c r="BT57" s="9"/>
      <c r="BU57" s="9">
        <v>9.7626100000000005</v>
      </c>
      <c r="BV57" s="9"/>
      <c r="BW57" s="10"/>
      <c r="BX57" s="9">
        <v>1.0392570415735201</v>
      </c>
      <c r="BY57" s="9"/>
      <c r="BZ57" s="9">
        <v>9.7075757384922304E-3</v>
      </c>
      <c r="CA57" s="9"/>
      <c r="CB57" s="10"/>
      <c r="CC57" s="8">
        <v>73.245636000000005</v>
      </c>
      <c r="CD57" s="9"/>
      <c r="CE57" s="9">
        <v>4.2255177000000002</v>
      </c>
      <c r="CF57" s="9"/>
      <c r="CG57" s="10"/>
      <c r="CH57" s="9">
        <v>1.0114711614847101</v>
      </c>
      <c r="CI57" s="9"/>
      <c r="CJ57" s="9">
        <v>5.0897923480478797E-3</v>
      </c>
      <c r="CK57" s="9"/>
      <c r="CL57" s="10"/>
    </row>
    <row r="58" spans="1:90" x14ac:dyDescent="0.25">
      <c r="A58" s="8"/>
      <c r="B58" s="9"/>
      <c r="C58" s="9"/>
      <c r="D58" s="9"/>
      <c r="E58" s="10"/>
      <c r="F58" s="9"/>
      <c r="G58" s="9"/>
      <c r="H58" s="9"/>
      <c r="I58" s="9"/>
      <c r="J58" s="10"/>
      <c r="K58" s="8"/>
      <c r="L58" s="9"/>
      <c r="M58" s="9"/>
      <c r="N58" s="9"/>
      <c r="O58" s="10"/>
      <c r="P58" s="9"/>
      <c r="Q58" s="9"/>
      <c r="R58" s="9"/>
      <c r="S58" s="9"/>
      <c r="T58" s="10"/>
      <c r="U58" s="8"/>
      <c r="V58" s="9"/>
      <c r="W58" s="9"/>
      <c r="X58" s="9"/>
      <c r="Y58" s="10"/>
      <c r="Z58" s="9"/>
      <c r="AA58" s="9"/>
      <c r="AB58" s="9"/>
      <c r="AC58" s="9"/>
      <c r="AD58" s="10"/>
      <c r="AE58" s="8"/>
      <c r="AF58" s="9"/>
      <c r="AG58" s="9"/>
      <c r="AH58" s="9"/>
      <c r="AI58" s="10"/>
      <c r="AJ58" s="9"/>
      <c r="AK58" s="9"/>
      <c r="AL58" s="9"/>
      <c r="AM58" s="9"/>
      <c r="AN58" s="10"/>
      <c r="AO58" s="8">
        <v>34.957188000000002</v>
      </c>
      <c r="AP58" s="9"/>
      <c r="AQ58" s="9">
        <v>23.676952</v>
      </c>
      <c r="AR58" s="9"/>
      <c r="AS58" s="10"/>
      <c r="AT58" s="9">
        <v>1.1234234585762</v>
      </c>
      <c r="AU58" s="9"/>
      <c r="AV58" s="9">
        <v>3.3482156271652297E-2</v>
      </c>
      <c r="AW58" s="9"/>
      <c r="AX58" s="10"/>
      <c r="AY58" s="8">
        <v>42.085315999999999</v>
      </c>
      <c r="AZ58" s="9"/>
      <c r="BA58" s="9">
        <v>16.862753000000001</v>
      </c>
      <c r="BB58" s="9"/>
      <c r="BC58" s="10"/>
      <c r="BD58" s="9">
        <v>1.0890841755867</v>
      </c>
      <c r="BE58" s="9"/>
      <c r="BF58" s="9">
        <v>3.07579889901257E-2</v>
      </c>
      <c r="BG58" s="9"/>
      <c r="BH58" s="10"/>
      <c r="BI58" s="8">
        <v>59.534286000000002</v>
      </c>
      <c r="BJ58" s="9"/>
      <c r="BK58" s="9">
        <v>15.515003999999999</v>
      </c>
      <c r="BL58" s="9"/>
      <c r="BM58" s="10"/>
      <c r="BN58" s="9">
        <v>1.0580680853128399</v>
      </c>
      <c r="BO58" s="9"/>
      <c r="BP58" s="9">
        <v>1.7218684005699501E-2</v>
      </c>
      <c r="BQ58" s="9"/>
      <c r="BR58" s="10"/>
      <c r="BS58" s="8">
        <v>67.481099999999998</v>
      </c>
      <c r="BT58" s="9"/>
      <c r="BU58" s="9">
        <v>8.7926749999999991</v>
      </c>
      <c r="BV58" s="9"/>
      <c r="BW58" s="10"/>
      <c r="BX58" s="9">
        <v>1.0377592515349301</v>
      </c>
      <c r="BY58" s="9"/>
      <c r="BZ58" s="9">
        <v>1.2144787621145301E-2</v>
      </c>
      <c r="CA58" s="9"/>
      <c r="CB58" s="10"/>
      <c r="CC58" s="8">
        <v>80.620930000000001</v>
      </c>
      <c r="CD58" s="9"/>
      <c r="CE58" s="9">
        <v>4.2993600000000001</v>
      </c>
      <c r="CF58" s="9"/>
      <c r="CG58" s="10"/>
      <c r="CH58" s="9">
        <v>1.0195797985792101</v>
      </c>
      <c r="CI58" s="9"/>
      <c r="CJ58" s="9">
        <v>8.6347285300605002E-3</v>
      </c>
      <c r="CK58" s="9"/>
      <c r="CL58" s="10"/>
    </row>
    <row r="59" spans="1:90" x14ac:dyDescent="0.25">
      <c r="A59" s="8"/>
      <c r="B59" s="9"/>
      <c r="C59" s="9"/>
      <c r="D59" s="9"/>
      <c r="E59" s="10"/>
      <c r="F59" s="9"/>
      <c r="G59" s="9"/>
      <c r="H59" s="9"/>
      <c r="I59" s="9"/>
      <c r="J59" s="10"/>
      <c r="K59" s="8"/>
      <c r="L59" s="9"/>
      <c r="M59" s="9"/>
      <c r="N59" s="9"/>
      <c r="O59" s="10"/>
      <c r="P59" s="9"/>
      <c r="Q59" s="9"/>
      <c r="R59" s="9"/>
      <c r="S59" s="9"/>
      <c r="T59" s="10"/>
      <c r="U59" s="8"/>
      <c r="V59" s="9"/>
      <c r="W59" s="9"/>
      <c r="X59" s="9"/>
      <c r="Y59" s="10"/>
      <c r="Z59" s="9"/>
      <c r="AA59" s="9"/>
      <c r="AB59" s="9"/>
      <c r="AC59" s="9"/>
      <c r="AD59" s="10"/>
      <c r="AE59" s="8"/>
      <c r="AF59" s="9"/>
      <c r="AG59" s="9"/>
      <c r="AH59" s="9"/>
      <c r="AI59" s="10"/>
      <c r="AJ59" s="9"/>
      <c r="AK59" s="9"/>
      <c r="AL59" s="9"/>
      <c r="AM59" s="9"/>
      <c r="AN59" s="10"/>
      <c r="AO59" s="8">
        <v>42.960680000000004</v>
      </c>
      <c r="AP59" s="9"/>
      <c r="AQ59" s="9">
        <v>36.683509999999998</v>
      </c>
      <c r="AR59" s="9"/>
      <c r="AS59" s="10"/>
      <c r="AT59" s="9">
        <v>1.1731703667640601</v>
      </c>
      <c r="AU59" s="9"/>
      <c r="AV59" s="9">
        <v>5.2309115860652601E-2</v>
      </c>
      <c r="AW59" s="9"/>
      <c r="AX59" s="10"/>
      <c r="AY59" s="8">
        <v>42.331935999999999</v>
      </c>
      <c r="AZ59" s="9"/>
      <c r="BA59" s="9">
        <v>18.03913</v>
      </c>
      <c r="BB59" s="9"/>
      <c r="BC59" s="10"/>
      <c r="BD59" s="9">
        <v>1.1135030925273799</v>
      </c>
      <c r="BE59" s="9"/>
      <c r="BF59" s="9">
        <v>3.87433428450875E-2</v>
      </c>
      <c r="BG59" s="9"/>
      <c r="BH59" s="10"/>
      <c r="BI59" s="8">
        <v>57.227203000000003</v>
      </c>
      <c r="BJ59" s="9"/>
      <c r="BK59" s="9">
        <v>14.399977</v>
      </c>
      <c r="BL59" s="9"/>
      <c r="BM59" s="10"/>
      <c r="BN59" s="9">
        <v>1.0514409792423201</v>
      </c>
      <c r="BO59" s="9"/>
      <c r="BP59" s="9">
        <v>1.4170029128155801E-2</v>
      </c>
      <c r="BQ59" s="9"/>
      <c r="BR59" s="10"/>
      <c r="BS59" s="8">
        <v>68.172449999999998</v>
      </c>
      <c r="BT59" s="9"/>
      <c r="BU59" s="9">
        <v>6.8053080000000001</v>
      </c>
      <c r="BV59" s="9"/>
      <c r="BW59" s="10"/>
      <c r="BX59" s="9">
        <v>1.02979589164257</v>
      </c>
      <c r="BY59" s="9"/>
      <c r="BZ59" s="9">
        <v>1.0800110525233501E-2</v>
      </c>
      <c r="CA59" s="9"/>
      <c r="CB59" s="10"/>
      <c r="CC59" s="8">
        <v>75.561080000000004</v>
      </c>
      <c r="CD59" s="9"/>
      <c r="CE59" s="9">
        <v>4.1286434999999999</v>
      </c>
      <c r="CF59" s="9"/>
      <c r="CG59" s="10"/>
      <c r="CH59" s="9">
        <v>1.0177076752185801</v>
      </c>
      <c r="CI59" s="9"/>
      <c r="CJ59" s="9">
        <v>4.9208778643357598E-3</v>
      </c>
      <c r="CK59" s="9"/>
      <c r="CL59" s="10"/>
    </row>
    <row r="60" spans="1:90" x14ac:dyDescent="0.25">
      <c r="A60" s="8"/>
      <c r="B60" s="9"/>
      <c r="C60" s="9"/>
      <c r="D60" s="9"/>
      <c r="E60" s="10"/>
      <c r="F60" s="9"/>
      <c r="G60" s="9"/>
      <c r="H60" s="9"/>
      <c r="I60" s="9"/>
      <c r="J60" s="10"/>
      <c r="K60" s="8"/>
      <c r="L60" s="9"/>
      <c r="M60" s="9"/>
      <c r="N60" s="9"/>
      <c r="O60" s="10"/>
      <c r="P60" s="9"/>
      <c r="Q60" s="9"/>
      <c r="R60" s="9"/>
      <c r="S60" s="9"/>
      <c r="T60" s="10"/>
      <c r="U60" s="8"/>
      <c r="V60" s="9"/>
      <c r="W60" s="9"/>
      <c r="X60" s="9"/>
      <c r="Y60" s="10"/>
      <c r="Z60" s="9"/>
      <c r="AA60" s="9"/>
      <c r="AB60" s="9"/>
      <c r="AC60" s="9"/>
      <c r="AD60" s="10"/>
      <c r="AE60" s="8"/>
      <c r="AF60" s="9"/>
      <c r="AG60" s="9"/>
      <c r="AH60" s="9"/>
      <c r="AI60" s="10"/>
      <c r="AJ60" s="9"/>
      <c r="AK60" s="9"/>
      <c r="AL60" s="9"/>
      <c r="AM60" s="9"/>
      <c r="AN60" s="10"/>
      <c r="AO60" s="8">
        <v>36.384163000000001</v>
      </c>
      <c r="AP60" s="9"/>
      <c r="AQ60" s="9">
        <v>26.237971999999999</v>
      </c>
      <c r="AR60" s="9"/>
      <c r="AS60" s="10"/>
      <c r="AT60" s="9">
        <v>1.19098507022857</v>
      </c>
      <c r="AU60" s="9"/>
      <c r="AV60" s="9">
        <v>5.2269246272348302E-2</v>
      </c>
      <c r="AW60" s="9"/>
      <c r="AX60" s="10"/>
      <c r="AY60" s="8">
        <v>40.865929999999999</v>
      </c>
      <c r="AZ60" s="9"/>
      <c r="BA60" s="9">
        <v>15.259097000000001</v>
      </c>
      <c r="BB60" s="9"/>
      <c r="BC60" s="10"/>
      <c r="BD60" s="9">
        <v>1.10761094200611</v>
      </c>
      <c r="BE60" s="9"/>
      <c r="BF60" s="9">
        <v>3.16290889402987E-2</v>
      </c>
      <c r="BG60" s="9"/>
      <c r="BH60" s="10"/>
      <c r="BI60" s="8">
        <v>56.625239999999998</v>
      </c>
      <c r="BJ60" s="9"/>
      <c r="BK60" s="9">
        <v>11.483261000000001</v>
      </c>
      <c r="BL60" s="9"/>
      <c r="BM60" s="10"/>
      <c r="BN60" s="9">
        <v>1.0692574665546399</v>
      </c>
      <c r="BO60" s="9"/>
      <c r="BP60" s="9">
        <v>1.8540408497216498E-2</v>
      </c>
      <c r="BQ60" s="9"/>
      <c r="BR60" s="10"/>
      <c r="BS60" s="8">
        <v>70.794619999999995</v>
      </c>
      <c r="BT60" s="9"/>
      <c r="BU60" s="9">
        <v>7.2426899999999996</v>
      </c>
      <c r="BV60" s="9"/>
      <c r="BW60" s="10"/>
      <c r="BX60" s="9">
        <v>1.0230909817218701</v>
      </c>
      <c r="BY60" s="9"/>
      <c r="BZ60" s="9">
        <v>6.3896758178866604E-3</v>
      </c>
      <c r="CA60" s="9"/>
      <c r="CB60" s="10"/>
      <c r="CC60" s="8">
        <v>68.850170000000006</v>
      </c>
      <c r="CD60" s="9"/>
      <c r="CE60" s="9">
        <v>5.1941189999999997</v>
      </c>
      <c r="CF60" s="9"/>
      <c r="CG60" s="10"/>
      <c r="CH60" s="9">
        <v>1.01669522166252</v>
      </c>
      <c r="CI60" s="9"/>
      <c r="CJ60" s="9">
        <v>8.1181094322593898E-3</v>
      </c>
      <c r="CK60" s="9"/>
      <c r="CL60" s="10"/>
    </row>
    <row r="61" spans="1:90" x14ac:dyDescent="0.25">
      <c r="A61" s="8"/>
      <c r="B61" s="9"/>
      <c r="C61" s="9"/>
      <c r="D61" s="9"/>
      <c r="E61" s="10"/>
      <c r="F61" s="9"/>
      <c r="G61" s="9"/>
      <c r="H61" s="9"/>
      <c r="I61" s="9"/>
      <c r="J61" s="10"/>
      <c r="K61" s="8"/>
      <c r="L61" s="9"/>
      <c r="M61" s="9"/>
      <c r="N61" s="9"/>
      <c r="O61" s="10"/>
      <c r="P61" s="9"/>
      <c r="Q61" s="9"/>
      <c r="R61" s="9"/>
      <c r="S61" s="9"/>
      <c r="T61" s="10"/>
      <c r="U61" s="8"/>
      <c r="V61" s="9"/>
      <c r="W61" s="9"/>
      <c r="X61" s="9"/>
      <c r="Y61" s="10"/>
      <c r="Z61" s="9"/>
      <c r="AA61" s="9"/>
      <c r="AB61" s="9"/>
      <c r="AC61" s="9"/>
      <c r="AD61" s="10"/>
      <c r="AE61" s="8"/>
      <c r="AF61" s="9"/>
      <c r="AG61" s="9"/>
      <c r="AH61" s="9"/>
      <c r="AI61" s="10"/>
      <c r="AJ61" s="9"/>
      <c r="AK61" s="9"/>
      <c r="AL61" s="9"/>
      <c r="AM61" s="9"/>
      <c r="AN61" s="10"/>
      <c r="AO61" s="8">
        <v>43.183639999999997</v>
      </c>
      <c r="AP61" s="9"/>
      <c r="AQ61" s="9">
        <v>40.256689999999999</v>
      </c>
      <c r="AR61" s="9"/>
      <c r="AS61" s="10"/>
      <c r="AT61" s="9">
        <v>1.1564558739662101</v>
      </c>
      <c r="AU61" s="9"/>
      <c r="AV61" s="9">
        <v>3.7834869017903297E-2</v>
      </c>
      <c r="AW61" s="9"/>
      <c r="AX61" s="10"/>
      <c r="AY61" s="8">
        <v>44.927982</v>
      </c>
      <c r="AZ61" s="9"/>
      <c r="BA61" s="9">
        <v>24.345469000000001</v>
      </c>
      <c r="BB61" s="9"/>
      <c r="BC61" s="10"/>
      <c r="BD61" s="9">
        <v>1.0886084465980499</v>
      </c>
      <c r="BE61" s="9"/>
      <c r="BF61" s="9">
        <v>2.9916865229134299E-2</v>
      </c>
      <c r="BG61" s="9"/>
      <c r="BH61" s="10"/>
      <c r="BI61" s="8">
        <v>61.511906000000003</v>
      </c>
      <c r="BJ61" s="9"/>
      <c r="BK61" s="9">
        <v>20.839708000000002</v>
      </c>
      <c r="BL61" s="9"/>
      <c r="BM61" s="10"/>
      <c r="BN61" s="9">
        <v>1.07133482873439</v>
      </c>
      <c r="BO61" s="9"/>
      <c r="BP61" s="9">
        <v>2.2389262815530501E-2</v>
      </c>
      <c r="BQ61" s="9"/>
      <c r="BR61" s="10"/>
      <c r="BS61" s="8">
        <v>69.237880000000004</v>
      </c>
      <c r="BT61" s="9"/>
      <c r="BU61" s="9">
        <v>8.8207590000000007</v>
      </c>
      <c r="BV61" s="9"/>
      <c r="BW61" s="10"/>
      <c r="BX61" s="9">
        <v>1.0400699287652899</v>
      </c>
      <c r="BY61" s="9"/>
      <c r="BZ61" s="9">
        <v>1.15547637250019E-2</v>
      </c>
      <c r="CA61" s="9"/>
      <c r="CB61" s="10"/>
      <c r="CC61" s="8">
        <v>74.686440000000005</v>
      </c>
      <c r="CD61" s="9"/>
      <c r="CE61" s="9">
        <v>5.4507083999999999</v>
      </c>
      <c r="CF61" s="9"/>
      <c r="CG61" s="10"/>
      <c r="CH61" s="9">
        <v>1.01476561129093</v>
      </c>
      <c r="CI61" s="9"/>
      <c r="CJ61" s="9">
        <v>3.7541239000029101E-3</v>
      </c>
      <c r="CK61" s="9"/>
      <c r="CL61" s="10"/>
    </row>
    <row r="62" spans="1:90" x14ac:dyDescent="0.25">
      <c r="A62" s="8"/>
      <c r="B62" s="9"/>
      <c r="C62" s="9"/>
      <c r="D62" s="9"/>
      <c r="E62" s="10"/>
      <c r="F62" s="9"/>
      <c r="G62" s="9"/>
      <c r="H62" s="9"/>
      <c r="I62" s="9"/>
      <c r="J62" s="10"/>
      <c r="K62" s="8"/>
      <c r="L62" s="9"/>
      <c r="M62" s="9"/>
      <c r="N62" s="9"/>
      <c r="O62" s="10"/>
      <c r="P62" s="9"/>
      <c r="Q62" s="9"/>
      <c r="R62" s="9"/>
      <c r="S62" s="9"/>
      <c r="T62" s="10"/>
      <c r="U62" s="8"/>
      <c r="V62" s="9"/>
      <c r="W62" s="9"/>
      <c r="X62" s="9"/>
      <c r="Y62" s="10"/>
      <c r="Z62" s="9"/>
      <c r="AA62" s="9"/>
      <c r="AB62" s="9"/>
      <c r="AC62" s="9"/>
      <c r="AD62" s="10"/>
      <c r="AE62" s="8"/>
      <c r="AF62" s="9"/>
      <c r="AG62" s="9"/>
      <c r="AH62" s="9"/>
      <c r="AI62" s="10"/>
      <c r="AJ62" s="9"/>
      <c r="AK62" s="9"/>
      <c r="AL62" s="9"/>
      <c r="AM62" s="9"/>
      <c r="AN62" s="10"/>
      <c r="AO62" s="8">
        <v>39.454838000000002</v>
      </c>
      <c r="AP62" s="9"/>
      <c r="AQ62" s="9">
        <v>33.950510000000001</v>
      </c>
      <c r="AR62" s="9"/>
      <c r="AS62" s="10"/>
      <c r="AT62" s="9">
        <v>1.1357413382530199</v>
      </c>
      <c r="AU62" s="9"/>
      <c r="AV62" s="9">
        <v>3.6787690934958497E-2</v>
      </c>
      <c r="AW62" s="9"/>
      <c r="AX62" s="10"/>
      <c r="AY62" s="8">
        <v>40.644947000000002</v>
      </c>
      <c r="AZ62" s="9"/>
      <c r="BA62" s="9">
        <v>16.254463000000001</v>
      </c>
      <c r="BB62" s="9"/>
      <c r="BC62" s="10"/>
      <c r="BD62" s="9">
        <v>1.1118799992799699</v>
      </c>
      <c r="BE62" s="9"/>
      <c r="BF62" s="9">
        <v>2.87927365544953E-2</v>
      </c>
      <c r="BG62" s="9"/>
      <c r="BH62" s="10"/>
      <c r="BI62" s="8">
        <v>59.714953999999999</v>
      </c>
      <c r="BJ62" s="9"/>
      <c r="BK62" s="9">
        <v>15.980833000000001</v>
      </c>
      <c r="BL62" s="9"/>
      <c r="BM62" s="10"/>
      <c r="BN62" s="9">
        <v>1.05545731210708</v>
      </c>
      <c r="BO62" s="9"/>
      <c r="BP62" s="9">
        <v>1.6005937131618901E-2</v>
      </c>
      <c r="BQ62" s="9"/>
      <c r="BR62" s="10"/>
      <c r="BS62" s="8">
        <v>76.882840000000002</v>
      </c>
      <c r="BT62" s="9"/>
      <c r="BU62" s="9">
        <v>8.7773074999999992</v>
      </c>
      <c r="BV62" s="9"/>
      <c r="BW62" s="10"/>
      <c r="BX62" s="9">
        <v>1.04600628113746</v>
      </c>
      <c r="BY62" s="9"/>
      <c r="BZ62" s="9">
        <v>1.52816675109192E-2</v>
      </c>
      <c r="CA62" s="9"/>
      <c r="CB62" s="10"/>
      <c r="CC62" s="8">
        <v>77.545509999999993</v>
      </c>
      <c r="CD62" s="9"/>
      <c r="CE62" s="9">
        <v>4.4208335999999999</v>
      </c>
      <c r="CF62" s="9"/>
      <c r="CG62" s="10"/>
      <c r="CH62" s="9">
        <v>1.0207674265503801</v>
      </c>
      <c r="CI62" s="9"/>
      <c r="CJ62" s="9">
        <v>6.4324280717749302E-3</v>
      </c>
      <c r="CK62" s="9"/>
      <c r="CL62" s="10"/>
    </row>
    <row r="63" spans="1:90" x14ac:dyDescent="0.25">
      <c r="A63" s="8"/>
      <c r="B63" s="9"/>
      <c r="C63" s="9"/>
      <c r="D63" s="9"/>
      <c r="E63" s="10"/>
      <c r="F63" s="9"/>
      <c r="G63" s="9"/>
      <c r="H63" s="9"/>
      <c r="I63" s="9"/>
      <c r="J63" s="10"/>
      <c r="K63" s="8"/>
      <c r="L63" s="9"/>
      <c r="M63" s="9"/>
      <c r="N63" s="9"/>
      <c r="O63" s="10"/>
      <c r="P63" s="9"/>
      <c r="Q63" s="9"/>
      <c r="R63" s="9"/>
      <c r="S63" s="9"/>
      <c r="T63" s="10"/>
      <c r="U63" s="8"/>
      <c r="V63" s="9"/>
      <c r="W63" s="9"/>
      <c r="X63" s="9"/>
      <c r="Y63" s="10"/>
      <c r="Z63" s="9"/>
      <c r="AA63" s="9"/>
      <c r="AB63" s="9"/>
      <c r="AC63" s="9"/>
      <c r="AD63" s="10"/>
      <c r="AE63" s="8"/>
      <c r="AF63" s="9"/>
      <c r="AG63" s="9"/>
      <c r="AH63" s="9"/>
      <c r="AI63" s="10"/>
      <c r="AJ63" s="9"/>
      <c r="AK63" s="9"/>
      <c r="AL63" s="9"/>
      <c r="AM63" s="9"/>
      <c r="AN63" s="10"/>
      <c r="AO63" s="8">
        <v>39.903860000000002</v>
      </c>
      <c r="AP63" s="9"/>
      <c r="AQ63" s="9">
        <v>29.528051000000001</v>
      </c>
      <c r="AR63" s="9"/>
      <c r="AS63" s="10"/>
      <c r="AT63" s="9"/>
      <c r="AU63" s="9"/>
      <c r="AV63" s="9"/>
      <c r="AW63" s="9"/>
      <c r="AX63" s="10"/>
      <c r="AY63" s="8">
        <v>42.832206999999997</v>
      </c>
      <c r="AZ63" s="9"/>
      <c r="BA63" s="9">
        <v>17.553370999999999</v>
      </c>
      <c r="BB63" s="9"/>
      <c r="BC63" s="10"/>
      <c r="BD63" s="9">
        <v>1.0997858406305301</v>
      </c>
      <c r="BE63" s="9"/>
      <c r="BF63" s="9">
        <v>3.0851107569714101E-2</v>
      </c>
      <c r="BG63" s="9"/>
      <c r="BH63" s="10"/>
      <c r="BI63" s="8">
        <v>61.677050000000001</v>
      </c>
      <c r="BJ63" s="9"/>
      <c r="BK63" s="9">
        <v>18.068197000000001</v>
      </c>
      <c r="BL63" s="9"/>
      <c r="BM63" s="10"/>
      <c r="BN63" s="9">
        <v>1.06464325141906</v>
      </c>
      <c r="BO63" s="9"/>
      <c r="BP63" s="9">
        <v>2.0518712123547101E-2</v>
      </c>
      <c r="BQ63" s="9"/>
      <c r="BR63" s="10"/>
      <c r="BS63" s="8">
        <v>72.779769999999999</v>
      </c>
      <c r="BT63" s="9"/>
      <c r="BU63" s="9">
        <v>6.8436155000000003</v>
      </c>
      <c r="BV63" s="9"/>
      <c r="BW63" s="10"/>
      <c r="BX63" s="9">
        <v>1.0290854071378699</v>
      </c>
      <c r="BY63" s="9"/>
      <c r="BZ63" s="9">
        <v>7.87990081760165E-3</v>
      </c>
      <c r="CA63" s="9"/>
      <c r="CB63" s="10"/>
      <c r="CC63" s="8">
        <v>80.178190000000001</v>
      </c>
      <c r="CD63" s="9"/>
      <c r="CE63" s="9">
        <v>3.4902318000000001</v>
      </c>
      <c r="CF63" s="9"/>
      <c r="CG63" s="10"/>
      <c r="CH63" s="9">
        <v>1.0168454141616801</v>
      </c>
      <c r="CI63" s="9"/>
      <c r="CJ63" s="9">
        <v>1.0399887327088599E-2</v>
      </c>
      <c r="CK63" s="9"/>
      <c r="CL63" s="10"/>
    </row>
    <row r="64" spans="1:90" x14ac:dyDescent="0.25">
      <c r="A64" s="20"/>
      <c r="B64" s="21"/>
      <c r="C64" s="21"/>
      <c r="D64" s="21"/>
      <c r="E64" s="22"/>
      <c r="F64" s="21"/>
      <c r="G64" s="21"/>
      <c r="H64" s="21"/>
      <c r="I64" s="21"/>
      <c r="J64" s="22"/>
      <c r="K64" s="20"/>
      <c r="L64" s="21"/>
      <c r="M64" s="21"/>
      <c r="N64" s="21"/>
      <c r="O64" s="22"/>
      <c r="P64" s="21"/>
      <c r="Q64" s="21"/>
      <c r="R64" s="21"/>
      <c r="S64" s="21"/>
      <c r="T64" s="22"/>
      <c r="U64" s="20"/>
      <c r="V64" s="21"/>
      <c r="W64" s="21"/>
      <c r="X64" s="21"/>
      <c r="Y64" s="22"/>
      <c r="Z64" s="21"/>
      <c r="AA64" s="21"/>
      <c r="AB64" s="21"/>
      <c r="AC64" s="21"/>
      <c r="AD64" s="22"/>
      <c r="AE64" s="20"/>
      <c r="AF64" s="21"/>
      <c r="AG64" s="21"/>
      <c r="AH64" s="21"/>
      <c r="AI64" s="22"/>
      <c r="AJ64" s="21"/>
      <c r="AK64" s="21"/>
      <c r="AL64" s="21"/>
      <c r="AM64" s="21"/>
      <c r="AN64" s="22"/>
      <c r="AO64" s="20">
        <v>41.513556999999999</v>
      </c>
      <c r="AP64" s="21"/>
      <c r="AQ64" s="21">
        <v>33.548270000000002</v>
      </c>
      <c r="AR64" s="21"/>
      <c r="AS64" s="22"/>
      <c r="AT64" s="21">
        <v>1.14417921447753</v>
      </c>
      <c r="AU64" s="21"/>
      <c r="AV64" s="21">
        <v>3.67274455743173E-2</v>
      </c>
      <c r="AW64" s="21"/>
      <c r="AX64" s="22"/>
      <c r="AY64" s="20">
        <v>41.433402999999998</v>
      </c>
      <c r="AZ64" s="21"/>
      <c r="BA64" s="21">
        <v>16.723133000000001</v>
      </c>
      <c r="BB64" s="21"/>
      <c r="BC64" s="22"/>
      <c r="BD64" s="21">
        <v>1.1028619254827401</v>
      </c>
      <c r="BE64" s="21"/>
      <c r="BF64" s="21">
        <v>3.3619215876502302E-2</v>
      </c>
      <c r="BG64" s="21"/>
      <c r="BH64" s="22"/>
      <c r="BI64" s="20">
        <v>57.551758</v>
      </c>
      <c r="BJ64" s="21"/>
      <c r="BK64" s="21">
        <v>11.407601</v>
      </c>
      <c r="BL64" s="21"/>
      <c r="BM64" s="22"/>
      <c r="BN64" s="21">
        <v>1.0627645906209899</v>
      </c>
      <c r="BO64" s="21"/>
      <c r="BP64" s="21">
        <v>1.8848671967096699E-2</v>
      </c>
      <c r="BQ64" s="21"/>
      <c r="BR64" s="22"/>
      <c r="BS64" s="20">
        <v>74.612930000000006</v>
      </c>
      <c r="BT64" s="21"/>
      <c r="BU64" s="21">
        <v>7.1127105000000004</v>
      </c>
      <c r="BV64" s="21"/>
      <c r="BW64" s="22"/>
      <c r="BX64" s="21">
        <v>1.02402554523944</v>
      </c>
      <c r="BY64" s="21"/>
      <c r="BZ64" s="21">
        <v>7.2441809760324504E-3</v>
      </c>
      <c r="CA64" s="21"/>
      <c r="CB64" s="22"/>
      <c r="CC64" s="20">
        <v>73.745109999999997</v>
      </c>
      <c r="CD64" s="21"/>
      <c r="CE64" s="21">
        <v>3.019466</v>
      </c>
      <c r="CF64" s="21"/>
      <c r="CG64" s="22"/>
      <c r="CH64" s="21">
        <v>1.0111166820526101</v>
      </c>
      <c r="CI64" s="21"/>
      <c r="CJ64" s="21">
        <v>5.9077730663726503E-3</v>
      </c>
      <c r="CK64" s="21"/>
      <c r="CL64" s="22"/>
    </row>
    <row r="65" spans="1:90" x14ac:dyDescent="0.25">
      <c r="A65" s="8">
        <v>142.65553</v>
      </c>
      <c r="B65" s="9"/>
      <c r="C65" s="9"/>
      <c r="D65" s="9">
        <v>137.40056000000001</v>
      </c>
      <c r="E65" s="10"/>
      <c r="F65" s="9">
        <v>1.5611611804366099</v>
      </c>
      <c r="G65" s="9"/>
      <c r="H65" s="9"/>
      <c r="I65" s="9">
        <v>9.0668866425972397E-2</v>
      </c>
      <c r="J65" s="10"/>
      <c r="K65" s="8">
        <v>103.13911400000001</v>
      </c>
      <c r="L65" s="9"/>
      <c r="M65" s="9"/>
      <c r="N65" s="9">
        <v>80.944275000000005</v>
      </c>
      <c r="O65" s="10"/>
      <c r="P65" s="9">
        <v>1.49796276938915</v>
      </c>
      <c r="Q65" s="9"/>
      <c r="R65" s="9"/>
      <c r="S65" s="9">
        <v>8.2730250261212099E-2</v>
      </c>
      <c r="T65" s="10"/>
      <c r="U65" s="8">
        <v>120.47666</v>
      </c>
      <c r="V65" s="9"/>
      <c r="W65" s="9"/>
      <c r="X65" s="9">
        <v>101.66807</v>
      </c>
      <c r="Y65" s="10"/>
      <c r="Z65" s="9">
        <v>1.46406916230916</v>
      </c>
      <c r="AA65" s="9"/>
      <c r="AB65" s="9"/>
      <c r="AC65" s="9">
        <v>6.6250615241995006E-2</v>
      </c>
      <c r="AD65" s="10"/>
      <c r="AE65" s="8">
        <v>109.93634</v>
      </c>
      <c r="AF65" s="9"/>
      <c r="AG65" s="9"/>
      <c r="AH65" s="9">
        <v>81.375084000000001</v>
      </c>
      <c r="AI65" s="10"/>
      <c r="AJ65" s="9">
        <v>1.4356432071924199</v>
      </c>
      <c r="AK65" s="9"/>
      <c r="AL65" s="9"/>
      <c r="AM65" s="9">
        <v>8.1763069540092895E-2</v>
      </c>
      <c r="AN65" s="10"/>
      <c r="AO65" s="8">
        <v>126.62121999999999</v>
      </c>
      <c r="AP65" s="9"/>
      <c r="AQ65" s="9"/>
      <c r="AR65" s="9">
        <v>87.390680000000003</v>
      </c>
      <c r="AS65" s="10"/>
      <c r="AT65" s="9">
        <v>1.4981986975669801</v>
      </c>
      <c r="AU65" s="9"/>
      <c r="AV65" s="9"/>
      <c r="AW65" s="9">
        <v>8.4843152905863195E-2</v>
      </c>
      <c r="AX65" s="10"/>
      <c r="AY65" s="8">
        <v>101.21043400000001</v>
      </c>
      <c r="AZ65" s="9"/>
      <c r="BA65" s="9"/>
      <c r="BB65" s="9">
        <v>55.306393</v>
      </c>
      <c r="BC65" s="10"/>
      <c r="BD65" s="9">
        <v>1.3808643700480401</v>
      </c>
      <c r="BE65" s="9"/>
      <c r="BF65" s="9"/>
      <c r="BG65" s="9">
        <v>7.0288201863588695E-2</v>
      </c>
      <c r="BH65" s="10"/>
      <c r="BI65" s="8">
        <v>108.29738999999999</v>
      </c>
      <c r="BJ65" s="9"/>
      <c r="BK65" s="9"/>
      <c r="BL65" s="9">
        <v>79.071719999999999</v>
      </c>
      <c r="BM65" s="10"/>
      <c r="BN65" s="9">
        <v>1.3552988715171801</v>
      </c>
      <c r="BO65" s="9"/>
      <c r="BP65" s="9"/>
      <c r="BQ65" s="9">
        <v>7.99333757460539E-2</v>
      </c>
      <c r="BR65" s="10"/>
      <c r="BS65" s="8">
        <v>88.971535000000003</v>
      </c>
      <c r="BT65" s="9"/>
      <c r="BU65" s="9"/>
      <c r="BV65" s="9">
        <v>70.894710000000003</v>
      </c>
      <c r="BW65" s="10"/>
      <c r="BX65" s="9">
        <v>1.30323659658432</v>
      </c>
      <c r="BY65" s="9"/>
      <c r="BZ65" s="9"/>
      <c r="CA65" s="9">
        <v>7.55204989464104E-2</v>
      </c>
      <c r="CB65" s="10"/>
      <c r="CC65" s="8">
        <v>59.002696999999998</v>
      </c>
      <c r="CD65" s="9"/>
      <c r="CE65" s="9"/>
      <c r="CF65" s="9">
        <v>24.000447999999999</v>
      </c>
      <c r="CG65" s="10"/>
      <c r="CH65" s="9">
        <v>1.2267967734932801</v>
      </c>
      <c r="CI65" s="9"/>
      <c r="CJ65" s="9"/>
      <c r="CK65" s="9">
        <v>3.8123059262773998E-2</v>
      </c>
      <c r="CL65" s="10"/>
    </row>
    <row r="66" spans="1:90" x14ac:dyDescent="0.25">
      <c r="A66" s="8">
        <v>97.362815999999995</v>
      </c>
      <c r="B66" s="9"/>
      <c r="C66" s="9"/>
      <c r="D66" s="9">
        <v>79.869290000000007</v>
      </c>
      <c r="E66" s="10"/>
      <c r="F66" s="9">
        <v>1.45513935923576</v>
      </c>
      <c r="G66" s="9"/>
      <c r="H66" s="9"/>
      <c r="I66" s="9">
        <v>8.1972441203678498E-2</v>
      </c>
      <c r="J66" s="10"/>
      <c r="K66" s="8">
        <v>247.345</v>
      </c>
      <c r="L66" s="9"/>
      <c r="M66" s="9"/>
      <c r="N66" s="9">
        <v>253.92072999999999</v>
      </c>
      <c r="O66" s="10"/>
      <c r="P66" s="9">
        <v>1.6085092651844</v>
      </c>
      <c r="Q66" s="9"/>
      <c r="R66" s="9"/>
      <c r="S66" s="9">
        <v>7.9224238060177796E-2</v>
      </c>
      <c r="T66" s="10"/>
      <c r="U66" s="8">
        <v>93.559524999999994</v>
      </c>
      <c r="V66" s="9"/>
      <c r="W66" s="9"/>
      <c r="X66" s="9">
        <v>65.264600000000002</v>
      </c>
      <c r="Y66" s="10"/>
      <c r="Z66" s="9">
        <v>1.39064524626731</v>
      </c>
      <c r="AA66" s="9"/>
      <c r="AB66" s="9"/>
      <c r="AC66" s="9">
        <v>6.2534865041996901E-2</v>
      </c>
      <c r="AD66" s="10"/>
      <c r="AE66" s="8">
        <v>150.51143999999999</v>
      </c>
      <c r="AF66" s="9"/>
      <c r="AG66" s="9"/>
      <c r="AH66" s="9">
        <v>145.60559000000001</v>
      </c>
      <c r="AI66" s="10"/>
      <c r="AJ66" s="9">
        <v>1.4812744123935699</v>
      </c>
      <c r="AK66" s="9"/>
      <c r="AL66" s="9"/>
      <c r="AM66" s="9">
        <v>8.3416230888815904E-2</v>
      </c>
      <c r="AN66" s="10"/>
      <c r="AO66" s="8">
        <v>173.42144999999999</v>
      </c>
      <c r="AP66" s="9"/>
      <c r="AQ66" s="9"/>
      <c r="AR66" s="9">
        <v>129.50342000000001</v>
      </c>
      <c r="AS66" s="10"/>
      <c r="AT66" s="9">
        <v>1.5149167327880799</v>
      </c>
      <c r="AU66" s="9"/>
      <c r="AV66" s="9"/>
      <c r="AW66" s="9">
        <v>7.8527535029982901E-2</v>
      </c>
      <c r="AX66" s="10"/>
      <c r="AY66" s="8">
        <v>192.25076000000001</v>
      </c>
      <c r="AZ66" s="9"/>
      <c r="BA66" s="9"/>
      <c r="BB66" s="9">
        <v>159.66107</v>
      </c>
      <c r="BC66" s="10"/>
      <c r="BD66" s="9">
        <v>1.56959517419338</v>
      </c>
      <c r="BE66" s="9"/>
      <c r="BF66" s="9"/>
      <c r="BG66" s="9">
        <v>0.119056974163065</v>
      </c>
      <c r="BH66" s="10"/>
      <c r="BI66" s="8">
        <v>104.99636</v>
      </c>
      <c r="BJ66" s="9"/>
      <c r="BK66" s="9"/>
      <c r="BL66" s="9">
        <v>80.755195999999998</v>
      </c>
      <c r="BM66" s="10"/>
      <c r="BN66" s="9">
        <v>1.3844158110618501</v>
      </c>
      <c r="BO66" s="9"/>
      <c r="BP66" s="9"/>
      <c r="BQ66" s="9">
        <v>8.1193309529290394E-2</v>
      </c>
      <c r="BR66" s="10"/>
      <c r="BS66" s="8">
        <v>86.655990000000003</v>
      </c>
      <c r="BT66" s="9"/>
      <c r="BU66" s="9"/>
      <c r="BV66" s="9">
        <v>53.361195000000002</v>
      </c>
      <c r="BW66" s="10"/>
      <c r="BX66" s="9">
        <v>1.34614195299148</v>
      </c>
      <c r="BY66" s="9"/>
      <c r="BZ66" s="9"/>
      <c r="CA66" s="9">
        <v>6.7600723025405304E-2</v>
      </c>
      <c r="CB66" s="10"/>
      <c r="CC66" s="8">
        <v>61.351334000000001</v>
      </c>
      <c r="CD66" s="9"/>
      <c r="CE66" s="9"/>
      <c r="CF66" s="9">
        <v>32.447090000000003</v>
      </c>
      <c r="CG66" s="10"/>
      <c r="CH66" s="9">
        <v>1.1996832023859001</v>
      </c>
      <c r="CI66" s="9"/>
      <c r="CJ66" s="9"/>
      <c r="CK66" s="9">
        <v>6.2183361803185497E-2</v>
      </c>
      <c r="CL66" s="10"/>
    </row>
    <row r="67" spans="1:90" x14ac:dyDescent="0.25">
      <c r="A67" s="8">
        <v>114.15633</v>
      </c>
      <c r="B67" s="9"/>
      <c r="C67" s="9"/>
      <c r="D67" s="9">
        <v>92.442890000000006</v>
      </c>
      <c r="E67" s="10"/>
      <c r="F67" s="9">
        <v>1.5161980141401199</v>
      </c>
      <c r="G67" s="9"/>
      <c r="H67" s="9"/>
      <c r="I67" s="9">
        <v>8.8288176127030701E-2</v>
      </c>
      <c r="J67" s="10"/>
      <c r="K67" s="8">
        <v>150.44561999999999</v>
      </c>
      <c r="L67" s="9"/>
      <c r="M67" s="9"/>
      <c r="N67" s="9">
        <v>130.04486</v>
      </c>
      <c r="O67" s="10"/>
      <c r="P67" s="9">
        <v>1.5877531322240801</v>
      </c>
      <c r="Q67" s="9"/>
      <c r="R67" s="9"/>
      <c r="S67" s="9">
        <v>8.75160558147247E-2</v>
      </c>
      <c r="T67" s="10"/>
      <c r="U67" s="8">
        <v>101.63735</v>
      </c>
      <c r="V67" s="9"/>
      <c r="W67" s="9"/>
      <c r="X67" s="9">
        <v>68.124669999999995</v>
      </c>
      <c r="Y67" s="10"/>
      <c r="Z67" s="9">
        <v>1.4130439039468701</v>
      </c>
      <c r="AA67" s="9"/>
      <c r="AB67" s="9"/>
      <c r="AC67" s="9">
        <v>6.9914852093328095E-2</v>
      </c>
      <c r="AD67" s="10"/>
      <c r="AE67" s="8">
        <v>92.817565999999999</v>
      </c>
      <c r="AF67" s="9"/>
      <c r="AG67" s="9"/>
      <c r="AH67" s="9">
        <v>67.589225999999996</v>
      </c>
      <c r="AI67" s="10"/>
      <c r="AJ67" s="9">
        <v>1.4268328608274401</v>
      </c>
      <c r="AK67" s="9"/>
      <c r="AL67" s="9"/>
      <c r="AM67" s="9">
        <v>7.02905717038909E-2</v>
      </c>
      <c r="AN67" s="10"/>
      <c r="AO67" s="8">
        <v>150.40552</v>
      </c>
      <c r="AP67" s="9"/>
      <c r="AQ67" s="9"/>
      <c r="AR67" s="9">
        <v>118.2483</v>
      </c>
      <c r="AS67" s="10"/>
      <c r="AT67" s="9">
        <v>1.53389093530178</v>
      </c>
      <c r="AU67" s="9"/>
      <c r="AV67" s="9"/>
      <c r="AW67" s="9">
        <v>8.5116120796597805E-2</v>
      </c>
      <c r="AX67" s="10"/>
      <c r="AY67" s="8">
        <v>105.00683600000001</v>
      </c>
      <c r="AZ67" s="9"/>
      <c r="BA67" s="9"/>
      <c r="BB67" s="9">
        <v>75.462295999999995</v>
      </c>
      <c r="BC67" s="10"/>
      <c r="BD67" s="9">
        <v>1.40981695234775</v>
      </c>
      <c r="BE67" s="9"/>
      <c r="BF67" s="9"/>
      <c r="BG67" s="9">
        <v>7.0452960333138206E-2</v>
      </c>
      <c r="BH67" s="10"/>
      <c r="BI67" s="8">
        <v>124.38459</v>
      </c>
      <c r="BJ67" s="9"/>
      <c r="BK67" s="9"/>
      <c r="BL67" s="9">
        <v>85.337559999999996</v>
      </c>
      <c r="BM67" s="10"/>
      <c r="BN67" s="9">
        <v>1.4127124264240201</v>
      </c>
      <c r="BO67" s="9"/>
      <c r="BP67" s="9"/>
      <c r="BQ67" s="9">
        <v>8.5139907144247004E-2</v>
      </c>
      <c r="BR67" s="10"/>
      <c r="BS67" s="8">
        <v>123.859695</v>
      </c>
      <c r="BT67" s="9"/>
      <c r="BU67" s="9"/>
      <c r="BV67" s="9">
        <v>93.810683999999995</v>
      </c>
      <c r="BW67" s="10"/>
      <c r="BX67" s="9">
        <v>1.46498999601602</v>
      </c>
      <c r="BY67" s="9"/>
      <c r="BZ67" s="9"/>
      <c r="CA67" s="9">
        <v>0.12652667232508599</v>
      </c>
      <c r="CB67" s="10"/>
      <c r="CC67" s="8">
        <v>58.332920000000001</v>
      </c>
      <c r="CD67" s="9"/>
      <c r="CE67" s="9"/>
      <c r="CF67" s="9">
        <v>21.973704999999999</v>
      </c>
      <c r="CG67" s="10"/>
      <c r="CH67" s="9">
        <v>1.2084576508998801</v>
      </c>
      <c r="CI67" s="9"/>
      <c r="CJ67" s="9"/>
      <c r="CK67" s="9">
        <v>4.0666839792204298E-2</v>
      </c>
      <c r="CL67" s="10"/>
    </row>
    <row r="68" spans="1:90" x14ac:dyDescent="0.25">
      <c r="A68" s="8">
        <v>114.398285</v>
      </c>
      <c r="B68" s="9"/>
      <c r="C68" s="9"/>
      <c r="D68" s="9">
        <v>88.64667</v>
      </c>
      <c r="E68" s="10"/>
      <c r="F68" s="9">
        <v>1.5075218257903999</v>
      </c>
      <c r="G68" s="9"/>
      <c r="H68" s="9"/>
      <c r="I68" s="9">
        <v>8.00442437855233E-2</v>
      </c>
      <c r="J68" s="10"/>
      <c r="K68" s="8">
        <v>145.27367000000001</v>
      </c>
      <c r="L68" s="9"/>
      <c r="M68" s="9"/>
      <c r="N68" s="9">
        <v>128.8819</v>
      </c>
      <c r="O68" s="10"/>
      <c r="P68" s="9">
        <v>1.55022791504859</v>
      </c>
      <c r="Q68" s="9"/>
      <c r="R68" s="9"/>
      <c r="S68" s="9">
        <v>8.0596218065749001E-2</v>
      </c>
      <c r="T68" s="10"/>
      <c r="U68" s="8">
        <v>141.17715000000001</v>
      </c>
      <c r="V68" s="9"/>
      <c r="W68" s="9"/>
      <c r="X68" s="9">
        <v>121.60554</v>
      </c>
      <c r="Y68" s="10"/>
      <c r="Z68" s="9">
        <v>1.5522576936483301</v>
      </c>
      <c r="AA68" s="9"/>
      <c r="AB68" s="9"/>
      <c r="AC68" s="9">
        <v>9.0840470951122798E-2</v>
      </c>
      <c r="AD68" s="10"/>
      <c r="AE68" s="8">
        <v>88.527879999999996</v>
      </c>
      <c r="AF68" s="9"/>
      <c r="AG68" s="9"/>
      <c r="AH68" s="9">
        <v>60.183613000000001</v>
      </c>
      <c r="AI68" s="10"/>
      <c r="AJ68" s="9">
        <v>1.3547543922662699</v>
      </c>
      <c r="AK68" s="9"/>
      <c r="AL68" s="9"/>
      <c r="AM68" s="9">
        <v>6.8283780587214002E-2</v>
      </c>
      <c r="AN68" s="10"/>
      <c r="AO68" s="8">
        <v>91.627859999999998</v>
      </c>
      <c r="AP68" s="9"/>
      <c r="AQ68" s="9"/>
      <c r="AR68" s="9">
        <v>52.340843</v>
      </c>
      <c r="AS68" s="10"/>
      <c r="AT68" s="9">
        <v>1.42193223679065</v>
      </c>
      <c r="AU68" s="9"/>
      <c r="AV68" s="9"/>
      <c r="AW68" s="9">
        <v>7.1887565281714694E-2</v>
      </c>
      <c r="AX68" s="10"/>
      <c r="AY68" s="8">
        <v>120.99784</v>
      </c>
      <c r="AZ68" s="9"/>
      <c r="BA68" s="9"/>
      <c r="BB68" s="9">
        <v>85.005369999999999</v>
      </c>
      <c r="BC68" s="10"/>
      <c r="BD68" s="9">
        <v>1.43984750825166</v>
      </c>
      <c r="BE68" s="9"/>
      <c r="BF68" s="9"/>
      <c r="BG68" s="9">
        <v>7.6770792328952495E-2</v>
      </c>
      <c r="BH68" s="10"/>
      <c r="BI68" s="8">
        <v>100.04619599999999</v>
      </c>
      <c r="BJ68" s="9"/>
      <c r="BK68" s="9"/>
      <c r="BL68" s="9">
        <v>62.210785000000001</v>
      </c>
      <c r="BM68" s="10"/>
      <c r="BN68" s="9">
        <v>1.3729499863386101</v>
      </c>
      <c r="BO68" s="9"/>
      <c r="BP68" s="9"/>
      <c r="BQ68" s="9">
        <v>7.7951470017666502E-2</v>
      </c>
      <c r="BR68" s="10"/>
      <c r="BS68" s="8">
        <v>82.276695000000004</v>
      </c>
      <c r="BT68" s="9"/>
      <c r="BU68" s="9"/>
      <c r="BV68" s="9">
        <v>58.340237000000002</v>
      </c>
      <c r="BW68" s="10"/>
      <c r="BX68" s="9">
        <v>1.3267910708188999</v>
      </c>
      <c r="BY68" s="9"/>
      <c r="BZ68" s="9"/>
      <c r="CA68" s="9">
        <v>8.7138241573205599E-2</v>
      </c>
      <c r="CB68" s="10"/>
      <c r="CC68" s="8">
        <v>57.966030000000003</v>
      </c>
      <c r="CD68" s="9"/>
      <c r="CE68" s="9"/>
      <c r="CF68" s="9">
        <v>20.758977999999999</v>
      </c>
      <c r="CG68" s="10"/>
      <c r="CH68" s="9">
        <v>1.2045346788167901</v>
      </c>
      <c r="CI68" s="9"/>
      <c r="CJ68" s="9"/>
      <c r="CK68" s="9">
        <v>5.4267338283478898E-2</v>
      </c>
      <c r="CL68" s="10"/>
    </row>
    <row r="69" spans="1:90" x14ac:dyDescent="0.25">
      <c r="A69" s="8">
        <v>180.22443000000001</v>
      </c>
      <c r="B69" s="9"/>
      <c r="C69" s="9"/>
      <c r="D69" s="9">
        <v>184.95904999999999</v>
      </c>
      <c r="E69" s="10"/>
      <c r="F69" s="9">
        <v>1.62266427755355</v>
      </c>
      <c r="G69" s="9"/>
      <c r="H69" s="9"/>
      <c r="I69" s="9">
        <v>8.7796002991391897E-2</v>
      </c>
      <c r="J69" s="10"/>
      <c r="K69" s="8">
        <v>131.73993999999999</v>
      </c>
      <c r="L69" s="9"/>
      <c r="M69" s="9"/>
      <c r="N69" s="9">
        <v>123.52837</v>
      </c>
      <c r="O69" s="10"/>
      <c r="P69" s="9">
        <v>1.4885381855964599</v>
      </c>
      <c r="Q69" s="9"/>
      <c r="R69" s="9"/>
      <c r="S69" s="9">
        <v>8.1065566933649399E-2</v>
      </c>
      <c r="T69" s="10"/>
      <c r="U69" s="8">
        <v>144.34440000000001</v>
      </c>
      <c r="V69" s="9"/>
      <c r="W69" s="9"/>
      <c r="X69" s="9">
        <v>130.47755000000001</v>
      </c>
      <c r="Y69" s="10"/>
      <c r="Z69" s="9">
        <v>1.5555193399190901</v>
      </c>
      <c r="AA69" s="9"/>
      <c r="AB69" s="9"/>
      <c r="AC69" s="9">
        <v>9.3381851259174503E-2</v>
      </c>
      <c r="AD69" s="10"/>
      <c r="AE69" s="8">
        <v>131.18854999999999</v>
      </c>
      <c r="AF69" s="9"/>
      <c r="AG69" s="9"/>
      <c r="AH69" s="9">
        <v>115.26205400000001</v>
      </c>
      <c r="AI69" s="10"/>
      <c r="AJ69" s="9">
        <v>1.4784152141809399</v>
      </c>
      <c r="AK69" s="9"/>
      <c r="AL69" s="9"/>
      <c r="AM69" s="9">
        <v>7.9812421346272602E-2</v>
      </c>
      <c r="AN69" s="10"/>
      <c r="AO69" s="8">
        <v>119.91222399999999</v>
      </c>
      <c r="AP69" s="9"/>
      <c r="AQ69" s="9"/>
      <c r="AR69" s="9">
        <v>92.000290000000007</v>
      </c>
      <c r="AS69" s="10"/>
      <c r="AT69" s="9">
        <v>1.44551889133453</v>
      </c>
      <c r="AU69" s="9"/>
      <c r="AV69" s="9"/>
      <c r="AW69" s="9">
        <v>7.6127328279611203E-2</v>
      </c>
      <c r="AX69" s="10"/>
      <c r="AY69" s="8">
        <v>101.35344000000001</v>
      </c>
      <c r="AZ69" s="9"/>
      <c r="BA69" s="9"/>
      <c r="BB69" s="9">
        <v>67.819999999999993</v>
      </c>
      <c r="BC69" s="10"/>
      <c r="BD69" s="9">
        <v>1.4237327093482</v>
      </c>
      <c r="BE69" s="9"/>
      <c r="BF69" s="9"/>
      <c r="BG69" s="9">
        <v>8.5093528542692795E-2</v>
      </c>
      <c r="BH69" s="10"/>
      <c r="BI69" s="8">
        <v>86.77364</v>
      </c>
      <c r="BJ69" s="9"/>
      <c r="BK69" s="9"/>
      <c r="BL69" s="9">
        <v>47.493904000000001</v>
      </c>
      <c r="BM69" s="10"/>
      <c r="BN69" s="9">
        <v>1.34347496724128</v>
      </c>
      <c r="BO69" s="9"/>
      <c r="BP69" s="9"/>
      <c r="BQ69" s="9">
        <v>7.8161352381258195E-2</v>
      </c>
      <c r="BR69" s="10"/>
      <c r="BS69" s="8">
        <v>79.255225999999993</v>
      </c>
      <c r="BT69" s="9"/>
      <c r="BU69" s="9"/>
      <c r="BV69" s="9">
        <v>44.029339999999998</v>
      </c>
      <c r="BW69" s="10"/>
      <c r="BX69" s="9">
        <v>1.33576134765148</v>
      </c>
      <c r="BY69" s="9"/>
      <c r="BZ69" s="9"/>
      <c r="CA69" s="9">
        <v>7.0384152188724305E-2</v>
      </c>
      <c r="CB69" s="10"/>
      <c r="CC69" s="8">
        <v>132.68432999999999</v>
      </c>
      <c r="CD69" s="9"/>
      <c r="CE69" s="9"/>
      <c r="CF69" s="9">
        <v>121.89932</v>
      </c>
      <c r="CG69" s="10"/>
      <c r="CH69" s="9">
        <v>1.3929518531560801</v>
      </c>
      <c r="CI69" s="9"/>
      <c r="CJ69" s="9"/>
      <c r="CK69" s="9">
        <v>0.116973319791595</v>
      </c>
      <c r="CL69" s="10"/>
    </row>
    <row r="70" spans="1:90" x14ac:dyDescent="0.25">
      <c r="A70" s="8">
        <v>107.97296</v>
      </c>
      <c r="B70" s="9"/>
      <c r="C70" s="9"/>
      <c r="D70" s="9">
        <v>84.129450000000006</v>
      </c>
      <c r="E70" s="10"/>
      <c r="F70" s="9">
        <v>1.5104948424100799</v>
      </c>
      <c r="G70" s="9"/>
      <c r="H70" s="9"/>
      <c r="I70" s="9">
        <v>7.2300351113127603E-2</v>
      </c>
      <c r="J70" s="10"/>
      <c r="K70" s="8">
        <v>165.80018999999999</v>
      </c>
      <c r="L70" s="9"/>
      <c r="M70" s="9"/>
      <c r="N70" s="9">
        <v>151.73029</v>
      </c>
      <c r="O70" s="10"/>
      <c r="P70" s="9">
        <v>1.62675778722763</v>
      </c>
      <c r="Q70" s="9"/>
      <c r="R70" s="9"/>
      <c r="S70" s="9">
        <v>9.4298420279241194E-2</v>
      </c>
      <c r="T70" s="10"/>
      <c r="U70" s="8">
        <v>119.20171999999999</v>
      </c>
      <c r="V70" s="9"/>
      <c r="W70" s="9"/>
      <c r="X70" s="9">
        <v>103.81406</v>
      </c>
      <c r="Y70" s="10"/>
      <c r="Z70" s="9">
        <v>1.49063989841938</v>
      </c>
      <c r="AA70" s="9"/>
      <c r="AB70" s="9"/>
      <c r="AC70" s="9">
        <v>7.9144882245011497E-2</v>
      </c>
      <c r="AD70" s="10"/>
      <c r="AE70" s="8">
        <v>128.24209999999999</v>
      </c>
      <c r="AF70" s="9"/>
      <c r="AG70" s="9"/>
      <c r="AH70" s="9">
        <v>113.39166</v>
      </c>
      <c r="AI70" s="10"/>
      <c r="AJ70" s="9">
        <v>1.4761576430797501</v>
      </c>
      <c r="AK70" s="9"/>
      <c r="AL70" s="9"/>
      <c r="AM70" s="9">
        <v>7.4169879483404394E-2</v>
      </c>
      <c r="AN70" s="10"/>
      <c r="AO70" s="8">
        <v>113.83819</v>
      </c>
      <c r="AP70" s="9"/>
      <c r="AQ70" s="9"/>
      <c r="AR70" s="9">
        <v>108.67006000000001</v>
      </c>
      <c r="AS70" s="10"/>
      <c r="AT70" s="9">
        <v>1.4351186083555201</v>
      </c>
      <c r="AU70" s="9"/>
      <c r="AV70" s="9"/>
      <c r="AW70" s="9">
        <v>8.1711999851837705E-2</v>
      </c>
      <c r="AX70" s="10"/>
      <c r="AY70" s="8">
        <v>116.45637499999999</v>
      </c>
      <c r="AZ70" s="9"/>
      <c r="BA70" s="9"/>
      <c r="BB70" s="9">
        <v>76.820329999999998</v>
      </c>
      <c r="BC70" s="10"/>
      <c r="BD70" s="9">
        <v>1.4867833561897199</v>
      </c>
      <c r="BE70" s="9"/>
      <c r="BF70" s="9"/>
      <c r="BG70" s="9">
        <v>8.5492650690911706E-2</v>
      </c>
      <c r="BH70" s="10"/>
      <c r="BI70" s="8">
        <v>96.747405999999998</v>
      </c>
      <c r="BJ70" s="9"/>
      <c r="BK70" s="9"/>
      <c r="BL70" s="9">
        <v>55.568947000000001</v>
      </c>
      <c r="BM70" s="10"/>
      <c r="BN70" s="9">
        <v>1.4161386657953201</v>
      </c>
      <c r="BO70" s="9"/>
      <c r="BP70" s="9"/>
      <c r="BQ70" s="9">
        <v>8.0843759883533595E-2</v>
      </c>
      <c r="BR70" s="10"/>
      <c r="BS70" s="8">
        <v>81.334540000000004</v>
      </c>
      <c r="BT70" s="9"/>
      <c r="BU70" s="9"/>
      <c r="BV70" s="9">
        <v>42.712605000000003</v>
      </c>
      <c r="BW70" s="10"/>
      <c r="BX70" s="9">
        <v>1.3555733013153</v>
      </c>
      <c r="BY70" s="9"/>
      <c r="BZ70" s="9"/>
      <c r="CA70" s="9">
        <v>8.0673441731847303E-2</v>
      </c>
      <c r="CB70" s="10"/>
      <c r="CC70" s="8">
        <v>73.023020000000002</v>
      </c>
      <c r="CD70" s="9"/>
      <c r="CE70" s="9"/>
      <c r="CF70" s="9">
        <v>42.994819999999997</v>
      </c>
      <c r="CG70" s="10"/>
      <c r="CH70" s="9">
        <v>1.26688651371002</v>
      </c>
      <c r="CI70" s="9"/>
      <c r="CJ70" s="9"/>
      <c r="CK70" s="9">
        <v>6.3678946573208897E-2</v>
      </c>
      <c r="CL70" s="10"/>
    </row>
    <row r="71" spans="1:90" x14ac:dyDescent="0.25">
      <c r="A71" s="8">
        <v>101.6965</v>
      </c>
      <c r="B71" s="9"/>
      <c r="C71" s="9"/>
      <c r="D71" s="9">
        <v>88.349395999999999</v>
      </c>
      <c r="E71" s="10"/>
      <c r="F71" s="9">
        <v>1.45397817480564</v>
      </c>
      <c r="G71" s="9"/>
      <c r="H71" s="9"/>
      <c r="I71" s="9">
        <v>8.2167623467378104E-2</v>
      </c>
      <c r="J71" s="10"/>
      <c r="K71" s="8">
        <v>114.36369999999999</v>
      </c>
      <c r="L71" s="9"/>
      <c r="M71" s="9"/>
      <c r="N71" s="9">
        <v>89.963440000000006</v>
      </c>
      <c r="O71" s="10"/>
      <c r="P71" s="9">
        <v>1.4949947317838601</v>
      </c>
      <c r="Q71" s="9"/>
      <c r="R71" s="9"/>
      <c r="S71" s="9">
        <v>7.8462000374195706E-2</v>
      </c>
      <c r="T71" s="10"/>
      <c r="U71" s="8">
        <v>127.06733</v>
      </c>
      <c r="V71" s="9"/>
      <c r="W71" s="9"/>
      <c r="X71" s="9">
        <v>117.64469</v>
      </c>
      <c r="Y71" s="10"/>
      <c r="Z71" s="9">
        <v>1.48535353398323</v>
      </c>
      <c r="AA71" s="9"/>
      <c r="AB71" s="9"/>
      <c r="AC71" s="9">
        <v>7.9299254617309994E-2</v>
      </c>
      <c r="AD71" s="10"/>
      <c r="AE71" s="8">
        <v>138.80052000000001</v>
      </c>
      <c r="AF71" s="9"/>
      <c r="AG71" s="9"/>
      <c r="AH71" s="9">
        <v>103.53411</v>
      </c>
      <c r="AI71" s="10"/>
      <c r="AJ71" s="9">
        <v>1.46923654562234</v>
      </c>
      <c r="AK71" s="9"/>
      <c r="AL71" s="9"/>
      <c r="AM71" s="9">
        <v>9.1277607638262204E-2</v>
      </c>
      <c r="AN71" s="10"/>
      <c r="AO71" s="8">
        <v>134.63857999999999</v>
      </c>
      <c r="AP71" s="9"/>
      <c r="AQ71" s="9"/>
      <c r="AR71" s="9">
        <v>112.27994</v>
      </c>
      <c r="AS71" s="10"/>
      <c r="AT71" s="9">
        <v>1.4668688157796801</v>
      </c>
      <c r="AU71" s="9"/>
      <c r="AV71" s="9"/>
      <c r="AW71" s="9">
        <v>8.5649883635980903E-2</v>
      </c>
      <c r="AX71" s="10"/>
      <c r="AY71" s="8">
        <v>121.48678</v>
      </c>
      <c r="AZ71" s="9"/>
      <c r="BA71" s="9"/>
      <c r="BB71" s="9">
        <v>92.205879999999993</v>
      </c>
      <c r="BC71" s="10"/>
      <c r="BD71" s="9">
        <v>1.43627580356597</v>
      </c>
      <c r="BE71" s="9"/>
      <c r="BF71" s="9"/>
      <c r="BG71" s="9">
        <v>9.8568751277017905E-2</v>
      </c>
      <c r="BH71" s="10"/>
      <c r="BI71" s="8">
        <v>111.37991</v>
      </c>
      <c r="BJ71" s="9"/>
      <c r="BK71" s="9"/>
      <c r="BL71" s="9">
        <v>73.666319999999999</v>
      </c>
      <c r="BM71" s="10"/>
      <c r="BN71" s="9">
        <v>1.4545174351930601</v>
      </c>
      <c r="BO71" s="9"/>
      <c r="BP71" s="9"/>
      <c r="BQ71" s="9">
        <v>9.43218128715997E-2</v>
      </c>
      <c r="BR71" s="10"/>
      <c r="BS71" s="8">
        <v>102.51322</v>
      </c>
      <c r="BT71" s="9"/>
      <c r="BU71" s="9"/>
      <c r="BV71" s="9">
        <v>70.132384999999999</v>
      </c>
      <c r="BW71" s="10"/>
      <c r="BX71" s="9">
        <v>1.36749152100086</v>
      </c>
      <c r="BY71" s="9"/>
      <c r="BZ71" s="9"/>
      <c r="CA71" s="9">
        <v>9.1411044364860097E-2</v>
      </c>
      <c r="CB71" s="10"/>
      <c r="CC71" s="8">
        <v>58.574966000000003</v>
      </c>
      <c r="CD71" s="9"/>
      <c r="CE71" s="9"/>
      <c r="CF71" s="9">
        <v>20.599741000000002</v>
      </c>
      <c r="CG71" s="10"/>
      <c r="CH71" s="9">
        <v>1.19221428906917</v>
      </c>
      <c r="CI71" s="9"/>
      <c r="CJ71" s="9"/>
      <c r="CK71" s="9">
        <v>5.0687951210417699E-2</v>
      </c>
      <c r="CL71" s="10"/>
    </row>
    <row r="72" spans="1:90" x14ac:dyDescent="0.25">
      <c r="A72" s="8">
        <v>93.204894999999993</v>
      </c>
      <c r="B72" s="9"/>
      <c r="C72" s="9"/>
      <c r="D72" s="9">
        <v>72.711609999999993</v>
      </c>
      <c r="E72" s="10"/>
      <c r="F72" s="9">
        <v>1.49338015854358</v>
      </c>
      <c r="G72" s="9"/>
      <c r="H72" s="9"/>
      <c r="I72" s="9">
        <v>8.07369333638948E-2</v>
      </c>
      <c r="J72" s="10"/>
      <c r="K72" s="8">
        <v>137.16292000000001</v>
      </c>
      <c r="L72" s="9"/>
      <c r="M72" s="9"/>
      <c r="N72" s="9">
        <v>136.05382</v>
      </c>
      <c r="O72" s="10"/>
      <c r="P72" s="9">
        <v>1.5497669523954301</v>
      </c>
      <c r="Q72" s="9"/>
      <c r="R72" s="9"/>
      <c r="S72" s="9">
        <v>8.0770553395732095E-2</v>
      </c>
      <c r="T72" s="10"/>
      <c r="U72" s="8">
        <v>157.07896</v>
      </c>
      <c r="V72" s="9"/>
      <c r="W72" s="9"/>
      <c r="X72" s="9">
        <v>141.45482000000001</v>
      </c>
      <c r="Y72" s="10"/>
      <c r="Z72" s="9">
        <v>1.5629537605047199</v>
      </c>
      <c r="AA72" s="9"/>
      <c r="AB72" s="9"/>
      <c r="AC72" s="9">
        <v>8.4379094656179501E-2</v>
      </c>
      <c r="AD72" s="10"/>
      <c r="AE72" s="8">
        <v>77.67277</v>
      </c>
      <c r="AF72" s="9"/>
      <c r="AG72" s="9"/>
      <c r="AH72" s="9">
        <v>47.089333000000003</v>
      </c>
      <c r="AI72" s="10"/>
      <c r="AJ72" s="9">
        <v>1.38095591247081</v>
      </c>
      <c r="AK72" s="9"/>
      <c r="AL72" s="9"/>
      <c r="AM72" s="9">
        <v>5.9636346293599499E-2</v>
      </c>
      <c r="AN72" s="10"/>
      <c r="AO72" s="8">
        <v>87.648520000000005</v>
      </c>
      <c r="AP72" s="9"/>
      <c r="AQ72" s="9"/>
      <c r="AR72" s="9">
        <v>57.949480000000001</v>
      </c>
      <c r="AS72" s="10"/>
      <c r="AT72" s="9">
        <v>1.3892636411785999</v>
      </c>
      <c r="AU72" s="9"/>
      <c r="AV72" s="9"/>
      <c r="AW72" s="9">
        <v>6.53796114859031E-2</v>
      </c>
      <c r="AX72" s="10"/>
      <c r="AY72" s="8">
        <v>101.9123</v>
      </c>
      <c r="AZ72" s="9"/>
      <c r="BA72" s="9"/>
      <c r="BB72" s="9">
        <v>69.161370000000005</v>
      </c>
      <c r="BC72" s="10"/>
      <c r="BD72" s="9">
        <v>1.40399768710136</v>
      </c>
      <c r="BE72" s="9"/>
      <c r="BF72" s="9"/>
      <c r="BG72" s="9">
        <v>6.9688608808162397E-2</v>
      </c>
      <c r="BH72" s="10"/>
      <c r="BI72" s="8">
        <v>89.855279999999993</v>
      </c>
      <c r="BJ72" s="9"/>
      <c r="BK72" s="9"/>
      <c r="BL72" s="9">
        <v>56.698338</v>
      </c>
      <c r="BM72" s="10"/>
      <c r="BN72" s="9">
        <v>1.34209826982021</v>
      </c>
      <c r="BO72" s="9"/>
      <c r="BP72" s="9"/>
      <c r="BQ72" s="9">
        <v>7.3460408640988198E-2</v>
      </c>
      <c r="BR72" s="10"/>
      <c r="BS72" s="8">
        <v>78.955179999999999</v>
      </c>
      <c r="BT72" s="9"/>
      <c r="BU72" s="9"/>
      <c r="BV72" s="9">
        <v>34.484810000000003</v>
      </c>
      <c r="BW72" s="10"/>
      <c r="BX72" s="9">
        <v>1.31936920654773</v>
      </c>
      <c r="BY72" s="9"/>
      <c r="BZ72" s="9"/>
      <c r="CA72" s="9">
        <v>7.3459649660583007E-2</v>
      </c>
      <c r="CB72" s="10"/>
      <c r="CC72" s="8">
        <v>60.188830000000003</v>
      </c>
      <c r="CD72" s="9"/>
      <c r="CE72" s="9"/>
      <c r="CF72" s="9">
        <v>26.829397</v>
      </c>
      <c r="CG72" s="10"/>
      <c r="CH72" s="9">
        <v>1.24493036919832</v>
      </c>
      <c r="CI72" s="9"/>
      <c r="CJ72" s="9"/>
      <c r="CK72" s="9">
        <v>5.2872095743709303E-2</v>
      </c>
      <c r="CL72" s="10"/>
    </row>
    <row r="73" spans="1:90" x14ac:dyDescent="0.25">
      <c r="A73" s="8">
        <v>84.38664</v>
      </c>
      <c r="B73" s="9"/>
      <c r="C73" s="9"/>
      <c r="D73" s="9">
        <v>75.518360000000001</v>
      </c>
      <c r="E73" s="10"/>
      <c r="F73" s="9">
        <v>1.46843113088607</v>
      </c>
      <c r="G73" s="9"/>
      <c r="H73" s="9"/>
      <c r="I73" s="9">
        <v>7.5069445803093798E-2</v>
      </c>
      <c r="J73" s="10"/>
      <c r="K73" s="8">
        <v>140.67035000000001</v>
      </c>
      <c r="L73" s="9"/>
      <c r="M73" s="9"/>
      <c r="N73" s="9">
        <v>118.90054000000001</v>
      </c>
      <c r="O73" s="10"/>
      <c r="P73" s="9">
        <v>1.51978499007225</v>
      </c>
      <c r="Q73" s="9"/>
      <c r="R73" s="9"/>
      <c r="S73" s="9">
        <v>7.3227796431462003E-2</v>
      </c>
      <c r="T73" s="10"/>
      <c r="U73" s="8">
        <v>97.779380000000003</v>
      </c>
      <c r="V73" s="9"/>
      <c r="W73" s="9"/>
      <c r="X73" s="9">
        <v>76.778540000000007</v>
      </c>
      <c r="Y73" s="10"/>
      <c r="Z73" s="9">
        <v>1.41356903159618</v>
      </c>
      <c r="AA73" s="9"/>
      <c r="AB73" s="9"/>
      <c r="AC73" s="9">
        <v>8.1975409898163404E-2</v>
      </c>
      <c r="AD73" s="10"/>
      <c r="AE73" s="8">
        <v>128.68718000000001</v>
      </c>
      <c r="AF73" s="9"/>
      <c r="AG73" s="9"/>
      <c r="AH73" s="9">
        <v>111.518036</v>
      </c>
      <c r="AI73" s="10"/>
      <c r="AJ73" s="9">
        <v>1.5172416759729299</v>
      </c>
      <c r="AK73" s="9"/>
      <c r="AL73" s="9"/>
      <c r="AM73" s="9">
        <v>8.8768651467349802E-2</v>
      </c>
      <c r="AN73" s="10"/>
      <c r="AO73" s="8">
        <v>134.93347</v>
      </c>
      <c r="AP73" s="9"/>
      <c r="AQ73" s="9"/>
      <c r="AR73" s="9">
        <v>101.506355</v>
      </c>
      <c r="AS73" s="10"/>
      <c r="AT73" s="9">
        <v>1.5140984264612101</v>
      </c>
      <c r="AU73" s="9"/>
      <c r="AV73" s="9"/>
      <c r="AW73" s="9">
        <v>9.1262504669604505E-2</v>
      </c>
      <c r="AX73" s="10"/>
      <c r="AY73" s="8">
        <v>124.34128</v>
      </c>
      <c r="AZ73" s="9"/>
      <c r="BA73" s="9"/>
      <c r="BB73" s="9">
        <v>106.13128</v>
      </c>
      <c r="BC73" s="10"/>
      <c r="BD73" s="9">
        <v>1.4676957111358599</v>
      </c>
      <c r="BE73" s="9"/>
      <c r="BF73" s="9"/>
      <c r="BG73" s="9">
        <v>8.6124064335483502E-2</v>
      </c>
      <c r="BH73" s="10"/>
      <c r="BI73" s="8">
        <v>136.76195999999999</v>
      </c>
      <c r="BJ73" s="9"/>
      <c r="BK73" s="9"/>
      <c r="BL73" s="9">
        <v>92.797034999999994</v>
      </c>
      <c r="BM73" s="10"/>
      <c r="BN73" s="9">
        <v>1.4313734861016201</v>
      </c>
      <c r="BO73" s="9"/>
      <c r="BP73" s="9"/>
      <c r="BQ73" s="9">
        <v>8.5626270018517206E-2</v>
      </c>
      <c r="BR73" s="10"/>
      <c r="BS73" s="8">
        <v>99.53519</v>
      </c>
      <c r="BT73" s="9"/>
      <c r="BU73" s="9"/>
      <c r="BV73" s="9">
        <v>65.278564000000003</v>
      </c>
      <c r="BW73" s="10"/>
      <c r="BX73" s="9">
        <v>1.3776022095084099</v>
      </c>
      <c r="BY73" s="9"/>
      <c r="BZ73" s="9"/>
      <c r="CA73" s="9">
        <v>9.2591132514006705E-2</v>
      </c>
      <c r="CB73" s="10"/>
      <c r="CC73" s="8">
        <v>67.660229999999999</v>
      </c>
      <c r="CD73" s="9"/>
      <c r="CE73" s="9"/>
      <c r="CF73" s="9">
        <v>43.414776000000003</v>
      </c>
      <c r="CG73" s="10"/>
      <c r="CH73" s="9">
        <v>1.2832760047912499</v>
      </c>
      <c r="CI73" s="9"/>
      <c r="CJ73" s="9"/>
      <c r="CK73" s="9">
        <v>7.1093426353780298E-2</v>
      </c>
      <c r="CL73" s="10"/>
    </row>
    <row r="74" spans="1:90" x14ac:dyDescent="0.25">
      <c r="A74" s="8">
        <v>84.224459999999993</v>
      </c>
      <c r="B74" s="9"/>
      <c r="C74" s="9"/>
      <c r="D74" s="9">
        <v>74.998589999999993</v>
      </c>
      <c r="E74" s="10"/>
      <c r="F74" s="9">
        <v>1.3743738133311201</v>
      </c>
      <c r="G74" s="9"/>
      <c r="H74" s="9"/>
      <c r="I74" s="9">
        <v>6.3545971993014899E-2</v>
      </c>
      <c r="J74" s="10"/>
      <c r="K74" s="8">
        <v>100.33009</v>
      </c>
      <c r="L74" s="9"/>
      <c r="M74" s="9"/>
      <c r="N74" s="9">
        <v>78.227220000000003</v>
      </c>
      <c r="O74" s="10"/>
      <c r="P74" s="9">
        <v>1.4597584775686201</v>
      </c>
      <c r="Q74" s="9"/>
      <c r="R74" s="9"/>
      <c r="S74" s="9">
        <v>8.1459431612676603E-2</v>
      </c>
      <c r="T74" s="10"/>
      <c r="U74" s="8">
        <v>111.44333</v>
      </c>
      <c r="V74" s="9"/>
      <c r="W74" s="9"/>
      <c r="X74" s="9">
        <v>74.584800000000001</v>
      </c>
      <c r="Y74" s="10"/>
      <c r="Z74" s="9">
        <v>1.4389029595851801</v>
      </c>
      <c r="AA74" s="9"/>
      <c r="AB74" s="9"/>
      <c r="AC74" s="9">
        <v>7.63321068696904E-2</v>
      </c>
      <c r="AD74" s="10"/>
      <c r="AE74" s="8">
        <v>126.869286</v>
      </c>
      <c r="AF74" s="9"/>
      <c r="AG74" s="9"/>
      <c r="AH74" s="9">
        <v>97.136734000000004</v>
      </c>
      <c r="AI74" s="10"/>
      <c r="AJ74" s="9">
        <v>1.4847209020853001</v>
      </c>
      <c r="AK74" s="9"/>
      <c r="AL74" s="9"/>
      <c r="AM74" s="9">
        <v>6.1639919676947597E-2</v>
      </c>
      <c r="AN74" s="10"/>
      <c r="AO74" s="8">
        <v>101.74052399999999</v>
      </c>
      <c r="AP74" s="9"/>
      <c r="AQ74" s="9"/>
      <c r="AR74" s="9">
        <v>72.723174999999998</v>
      </c>
      <c r="AS74" s="10"/>
      <c r="AT74" s="9">
        <v>1.3821273833513199</v>
      </c>
      <c r="AU74" s="9"/>
      <c r="AV74" s="9"/>
      <c r="AW74" s="9">
        <v>6.90875578673735E-2</v>
      </c>
      <c r="AX74" s="10"/>
      <c r="AY74" s="8">
        <v>115.49814600000001</v>
      </c>
      <c r="AZ74" s="9"/>
      <c r="BA74" s="9"/>
      <c r="BB74" s="9">
        <v>83.623450000000005</v>
      </c>
      <c r="BC74" s="10"/>
      <c r="BD74" s="9">
        <v>1.4338531735539399</v>
      </c>
      <c r="BE74" s="9"/>
      <c r="BF74" s="9"/>
      <c r="BG74" s="9">
        <v>7.7246405632613202E-2</v>
      </c>
      <c r="BH74" s="10"/>
      <c r="BI74" s="8">
        <v>94.533100000000005</v>
      </c>
      <c r="BJ74" s="9"/>
      <c r="BK74" s="9"/>
      <c r="BL74" s="9">
        <v>67.657973999999996</v>
      </c>
      <c r="BM74" s="10"/>
      <c r="BN74" s="9">
        <v>1.38872853928804</v>
      </c>
      <c r="BO74" s="9"/>
      <c r="BP74" s="9"/>
      <c r="BQ74" s="9">
        <v>9.4306649019232205E-2</v>
      </c>
      <c r="BR74" s="10"/>
      <c r="BS74" s="8">
        <v>91.324979999999996</v>
      </c>
      <c r="BT74" s="9"/>
      <c r="BU74" s="9"/>
      <c r="BV74" s="9">
        <v>68.137259999999998</v>
      </c>
      <c r="BW74" s="10"/>
      <c r="BX74" s="9">
        <v>1.31684170484542</v>
      </c>
      <c r="BY74" s="9"/>
      <c r="BZ74" s="9"/>
      <c r="CA74" s="9">
        <v>7.1054401085797594E-2</v>
      </c>
      <c r="CB74" s="10"/>
      <c r="CC74" s="8">
        <v>52.262214999999998</v>
      </c>
      <c r="CD74" s="9"/>
      <c r="CE74" s="9"/>
      <c r="CF74" s="9">
        <v>19.201180999999998</v>
      </c>
      <c r="CG74" s="10"/>
      <c r="CH74" s="9">
        <v>1.17407128196954</v>
      </c>
      <c r="CI74" s="9"/>
      <c r="CJ74" s="9"/>
      <c r="CK74" s="9">
        <v>4.1409184857942601E-2</v>
      </c>
      <c r="CL74" s="10"/>
    </row>
    <row r="75" spans="1:90" x14ac:dyDescent="0.25">
      <c r="A75" s="8">
        <v>137.97601</v>
      </c>
      <c r="B75" s="9"/>
      <c r="C75" s="9"/>
      <c r="D75" s="9">
        <v>118.843506</v>
      </c>
      <c r="E75" s="10"/>
      <c r="F75" s="9">
        <v>1.5436563836336099</v>
      </c>
      <c r="G75" s="9"/>
      <c r="H75" s="9"/>
      <c r="I75" s="9">
        <v>7.9924188495739595E-2</v>
      </c>
      <c r="J75" s="10"/>
      <c r="K75" s="8">
        <v>99.81232</v>
      </c>
      <c r="L75" s="9"/>
      <c r="M75" s="9"/>
      <c r="N75" s="9">
        <v>89.487179999999995</v>
      </c>
      <c r="O75" s="10"/>
      <c r="P75" s="9">
        <v>1.41306908762455</v>
      </c>
      <c r="Q75" s="9"/>
      <c r="R75" s="9"/>
      <c r="S75" s="9">
        <v>7.5262027105206797E-2</v>
      </c>
      <c r="T75" s="10"/>
      <c r="U75" s="8">
        <v>88.993690000000001</v>
      </c>
      <c r="V75" s="9"/>
      <c r="W75" s="9"/>
      <c r="X75" s="9">
        <v>53.374203000000001</v>
      </c>
      <c r="Y75" s="10"/>
      <c r="Z75" s="9">
        <v>1.4127636554241101</v>
      </c>
      <c r="AA75" s="9"/>
      <c r="AB75" s="9"/>
      <c r="AC75" s="9">
        <v>8.0829244844665193E-2</v>
      </c>
      <c r="AD75" s="10"/>
      <c r="AE75" s="8">
        <v>115.4289</v>
      </c>
      <c r="AF75" s="9"/>
      <c r="AG75" s="9"/>
      <c r="AH75" s="9">
        <v>91.098470000000006</v>
      </c>
      <c r="AI75" s="10"/>
      <c r="AJ75" s="9">
        <v>1.44802304929494</v>
      </c>
      <c r="AK75" s="9"/>
      <c r="AL75" s="9"/>
      <c r="AM75" s="9">
        <v>7.0355125735485594E-2</v>
      </c>
      <c r="AN75" s="10"/>
      <c r="AO75" s="8">
        <v>118.85238</v>
      </c>
      <c r="AP75" s="9"/>
      <c r="AQ75" s="9"/>
      <c r="AR75" s="9">
        <v>96.5107</v>
      </c>
      <c r="AS75" s="10"/>
      <c r="AT75" s="9">
        <v>1.43577804720401</v>
      </c>
      <c r="AU75" s="9"/>
      <c r="AV75" s="9"/>
      <c r="AW75" s="9">
        <v>7.0125951953991794E-2</v>
      </c>
      <c r="AX75" s="10"/>
      <c r="AY75" s="8">
        <v>90.932689999999994</v>
      </c>
      <c r="AZ75" s="9"/>
      <c r="BA75" s="9"/>
      <c r="BB75" s="9">
        <v>69.041020000000003</v>
      </c>
      <c r="BC75" s="10"/>
      <c r="BD75" s="9">
        <v>1.3850602091550801</v>
      </c>
      <c r="BE75" s="9"/>
      <c r="BF75" s="9"/>
      <c r="BG75" s="9">
        <v>8.1070857767876203E-2</v>
      </c>
      <c r="BH75" s="10"/>
      <c r="BI75" s="8">
        <v>84.713560000000001</v>
      </c>
      <c r="BJ75" s="9"/>
      <c r="BK75" s="9"/>
      <c r="BL75" s="9">
        <v>50.849635999999997</v>
      </c>
      <c r="BM75" s="10"/>
      <c r="BN75" s="9">
        <v>1.33071081984043</v>
      </c>
      <c r="BO75" s="9"/>
      <c r="BP75" s="9"/>
      <c r="BQ75" s="9">
        <v>7.4856105717737903E-2</v>
      </c>
      <c r="BR75" s="10"/>
      <c r="BS75" s="8">
        <v>81.481830000000002</v>
      </c>
      <c r="BT75" s="9"/>
      <c r="BU75" s="9"/>
      <c r="BV75" s="9">
        <v>46.813442000000002</v>
      </c>
      <c r="BW75" s="10"/>
      <c r="BX75" s="9">
        <v>1.33149355912208</v>
      </c>
      <c r="BY75" s="9"/>
      <c r="BZ75" s="9"/>
      <c r="CA75" s="9">
        <v>9.3266247126663399E-2</v>
      </c>
      <c r="CB75" s="10"/>
      <c r="CC75" s="8">
        <v>84.296819999999997</v>
      </c>
      <c r="CD75" s="9"/>
      <c r="CE75" s="9"/>
      <c r="CF75" s="9">
        <v>53.054996000000003</v>
      </c>
      <c r="CG75" s="10"/>
      <c r="CH75" s="9">
        <v>1.3449197377562501</v>
      </c>
      <c r="CI75" s="9"/>
      <c r="CJ75" s="9"/>
      <c r="CK75" s="9">
        <v>7.2880347837982404E-2</v>
      </c>
      <c r="CL75" s="10"/>
    </row>
    <row r="76" spans="1:90" x14ac:dyDescent="0.25">
      <c r="A76" s="8">
        <v>124.03306600000001</v>
      </c>
      <c r="B76" s="9"/>
      <c r="C76" s="9"/>
      <c r="D76" s="9">
        <v>122.48782</v>
      </c>
      <c r="E76" s="10"/>
      <c r="F76" s="9">
        <v>1.5507343373298601</v>
      </c>
      <c r="G76" s="9"/>
      <c r="H76" s="9"/>
      <c r="I76" s="9">
        <v>8.2337337956256695E-2</v>
      </c>
      <c r="J76" s="10"/>
      <c r="K76" s="8">
        <v>137.58179000000001</v>
      </c>
      <c r="L76" s="9"/>
      <c r="M76" s="9"/>
      <c r="N76" s="9">
        <v>128.98894000000001</v>
      </c>
      <c r="O76" s="10"/>
      <c r="P76" s="9">
        <v>1.5171405464410701</v>
      </c>
      <c r="Q76" s="9"/>
      <c r="R76" s="9"/>
      <c r="S76" s="9">
        <v>8.3541570100835696E-2</v>
      </c>
      <c r="T76" s="10"/>
      <c r="U76" s="8">
        <v>122.82468</v>
      </c>
      <c r="V76" s="9"/>
      <c r="W76" s="9"/>
      <c r="X76" s="9">
        <v>105.48426000000001</v>
      </c>
      <c r="Y76" s="10"/>
      <c r="Z76" s="9">
        <v>1.4935097371339701</v>
      </c>
      <c r="AA76" s="9"/>
      <c r="AB76" s="9"/>
      <c r="AC76" s="9">
        <v>7.3993044302139099E-2</v>
      </c>
      <c r="AD76" s="10"/>
      <c r="AE76" s="8">
        <v>125.696106</v>
      </c>
      <c r="AF76" s="9"/>
      <c r="AG76" s="9"/>
      <c r="AH76" s="9">
        <v>103.9312</v>
      </c>
      <c r="AI76" s="10"/>
      <c r="AJ76" s="9">
        <v>1.4792815696001</v>
      </c>
      <c r="AK76" s="9"/>
      <c r="AL76" s="9"/>
      <c r="AM76" s="9">
        <v>7.1968024547089005E-2</v>
      </c>
      <c r="AN76" s="10"/>
      <c r="AO76" s="8">
        <v>126.46011</v>
      </c>
      <c r="AP76" s="9"/>
      <c r="AQ76" s="9"/>
      <c r="AR76" s="9">
        <v>86.8155</v>
      </c>
      <c r="AS76" s="10"/>
      <c r="AT76" s="9">
        <v>1.4543612009286799</v>
      </c>
      <c r="AU76" s="9"/>
      <c r="AV76" s="9"/>
      <c r="AW76" s="9">
        <v>8.2195922850779202E-2</v>
      </c>
      <c r="AX76" s="10"/>
      <c r="AY76" s="8">
        <v>90.711879999999994</v>
      </c>
      <c r="AZ76" s="9"/>
      <c r="BA76" s="9"/>
      <c r="BB76" s="9">
        <v>50.368609999999997</v>
      </c>
      <c r="BC76" s="10"/>
      <c r="BD76" s="9">
        <v>1.3668834848403899</v>
      </c>
      <c r="BE76" s="9"/>
      <c r="BF76" s="9"/>
      <c r="BG76" s="9">
        <v>6.6657989428054495E-2</v>
      </c>
      <c r="BH76" s="10"/>
      <c r="BI76" s="8">
        <v>131.85705999999999</v>
      </c>
      <c r="BJ76" s="9"/>
      <c r="BK76" s="9"/>
      <c r="BL76" s="9">
        <v>90.998054999999994</v>
      </c>
      <c r="BM76" s="10"/>
      <c r="BN76" s="9">
        <v>1.4243125720024099</v>
      </c>
      <c r="BO76" s="9"/>
      <c r="BP76" s="9"/>
      <c r="BQ76" s="9">
        <v>8.0134323585616299E-2</v>
      </c>
      <c r="BR76" s="10"/>
      <c r="BS76" s="8">
        <v>82.947174000000004</v>
      </c>
      <c r="BT76" s="9"/>
      <c r="BU76" s="9"/>
      <c r="BV76" s="9">
        <v>55.058796000000001</v>
      </c>
      <c r="BW76" s="10"/>
      <c r="BX76" s="9">
        <v>1.3334598256349499</v>
      </c>
      <c r="BY76" s="9"/>
      <c r="BZ76" s="9"/>
      <c r="CA76" s="9">
        <v>7.1944668358129002E-2</v>
      </c>
      <c r="CB76" s="10"/>
      <c r="CC76" s="8">
        <v>56.230907000000002</v>
      </c>
      <c r="CD76" s="9"/>
      <c r="CE76" s="9"/>
      <c r="CF76" s="9">
        <v>21.576488000000001</v>
      </c>
      <c r="CG76" s="10"/>
      <c r="CH76" s="9">
        <v>1.2409785008430401</v>
      </c>
      <c r="CI76" s="9"/>
      <c r="CJ76" s="9"/>
      <c r="CK76" s="9">
        <v>6.4622696064955798E-2</v>
      </c>
      <c r="CL76" s="10"/>
    </row>
    <row r="77" spans="1:90" x14ac:dyDescent="0.25">
      <c r="A77" s="8">
        <v>160.15167</v>
      </c>
      <c r="B77" s="9"/>
      <c r="C77" s="9"/>
      <c r="D77" s="9">
        <v>159.43129999999999</v>
      </c>
      <c r="E77" s="10"/>
      <c r="F77" s="9">
        <v>1.5812663741111701</v>
      </c>
      <c r="G77" s="9"/>
      <c r="H77" s="9"/>
      <c r="I77" s="9">
        <v>8.5828208059302594E-2</v>
      </c>
      <c r="J77" s="10"/>
      <c r="K77" s="8">
        <v>119.98652</v>
      </c>
      <c r="L77" s="9"/>
      <c r="M77" s="9"/>
      <c r="N77" s="9">
        <v>95.151790000000005</v>
      </c>
      <c r="O77" s="10"/>
      <c r="P77" s="9">
        <v>1.50269210982322</v>
      </c>
      <c r="Q77" s="9"/>
      <c r="R77" s="9"/>
      <c r="S77" s="9">
        <v>6.7732954574985099E-2</v>
      </c>
      <c r="T77" s="10"/>
      <c r="U77" s="8">
        <v>176.64346</v>
      </c>
      <c r="V77" s="9"/>
      <c r="W77" s="9"/>
      <c r="X77" s="9">
        <v>162.05417</v>
      </c>
      <c r="Y77" s="10"/>
      <c r="Z77" s="9">
        <v>1.5589162676334301</v>
      </c>
      <c r="AA77" s="9"/>
      <c r="AB77" s="9"/>
      <c r="AC77" s="9">
        <v>9.12813139183105E-2</v>
      </c>
      <c r="AD77" s="10"/>
      <c r="AE77" s="8">
        <v>103.4118</v>
      </c>
      <c r="AF77" s="9"/>
      <c r="AG77" s="9"/>
      <c r="AH77" s="9">
        <v>71.27131</v>
      </c>
      <c r="AI77" s="10"/>
      <c r="AJ77" s="9">
        <v>1.43829941105842</v>
      </c>
      <c r="AK77" s="9"/>
      <c r="AL77" s="9"/>
      <c r="AM77" s="9">
        <v>7.9640232896525096E-2</v>
      </c>
      <c r="AN77" s="10"/>
      <c r="AO77" s="8">
        <v>110.86292</v>
      </c>
      <c r="AP77" s="9"/>
      <c r="AQ77" s="9"/>
      <c r="AR77" s="9">
        <v>76.371660000000006</v>
      </c>
      <c r="AS77" s="10"/>
      <c r="AT77" s="9">
        <v>1.4638037479519801</v>
      </c>
      <c r="AU77" s="9"/>
      <c r="AV77" s="9"/>
      <c r="AW77" s="9">
        <v>7.0890974385116004E-2</v>
      </c>
      <c r="AX77" s="10"/>
      <c r="AY77" s="8">
        <v>134.58967999999999</v>
      </c>
      <c r="AZ77" s="9"/>
      <c r="BA77" s="9"/>
      <c r="BB77" s="9">
        <v>103.485596</v>
      </c>
      <c r="BC77" s="10"/>
      <c r="BD77" s="9">
        <v>1.4851860793232901</v>
      </c>
      <c r="BE77" s="9"/>
      <c r="BF77" s="9"/>
      <c r="BG77" s="9">
        <v>9.6380228466010701E-2</v>
      </c>
      <c r="BH77" s="10"/>
      <c r="BI77" s="8">
        <v>101.05315400000001</v>
      </c>
      <c r="BJ77" s="9"/>
      <c r="BK77" s="9"/>
      <c r="BL77" s="9">
        <v>70.031130000000005</v>
      </c>
      <c r="BM77" s="10"/>
      <c r="BN77" s="9">
        <v>1.37098027861118</v>
      </c>
      <c r="BO77" s="9"/>
      <c r="BP77" s="9"/>
      <c r="BQ77" s="9">
        <v>7.6631120759748705E-2</v>
      </c>
      <c r="BR77" s="10"/>
      <c r="BS77" s="8">
        <v>88.496669999999995</v>
      </c>
      <c r="BT77" s="9"/>
      <c r="BU77" s="9"/>
      <c r="BV77" s="9">
        <v>53.404797000000002</v>
      </c>
      <c r="BW77" s="10"/>
      <c r="BX77" s="9">
        <v>1.36936915469169</v>
      </c>
      <c r="BY77" s="9"/>
      <c r="BZ77" s="9"/>
      <c r="CA77" s="9">
        <v>8.2605323674987893E-2</v>
      </c>
      <c r="CB77" s="10"/>
      <c r="CC77" s="8">
        <v>67.735825000000006</v>
      </c>
      <c r="CD77" s="9"/>
      <c r="CE77" s="9"/>
      <c r="CF77" s="9">
        <v>44.442126999999999</v>
      </c>
      <c r="CG77" s="10"/>
      <c r="CH77" s="9">
        <v>1.26177429080009</v>
      </c>
      <c r="CI77" s="9"/>
      <c r="CJ77" s="9"/>
      <c r="CK77" s="9">
        <v>6.4888221099909604E-2</v>
      </c>
      <c r="CL77" s="10"/>
    </row>
    <row r="78" spans="1:90" x14ac:dyDescent="0.25">
      <c r="A78" s="8">
        <v>126.99975000000001</v>
      </c>
      <c r="B78" s="9"/>
      <c r="C78" s="9"/>
      <c r="D78" s="9">
        <v>118.45489000000001</v>
      </c>
      <c r="E78" s="10"/>
      <c r="F78" s="9">
        <v>1.5441588010787901</v>
      </c>
      <c r="G78" s="9"/>
      <c r="H78" s="9"/>
      <c r="I78" s="9">
        <v>6.8411921641912496E-2</v>
      </c>
      <c r="J78" s="10"/>
      <c r="K78" s="8">
        <v>99.313019999999995</v>
      </c>
      <c r="L78" s="9"/>
      <c r="M78" s="9"/>
      <c r="N78" s="9">
        <v>74.442059999999998</v>
      </c>
      <c r="O78" s="10"/>
      <c r="P78" s="9">
        <v>1.45937766730785</v>
      </c>
      <c r="Q78" s="9"/>
      <c r="R78" s="9"/>
      <c r="S78" s="9">
        <v>8.1617450603466105E-2</v>
      </c>
      <c r="T78" s="10"/>
      <c r="U78" s="8">
        <v>107.56354</v>
      </c>
      <c r="V78" s="9"/>
      <c r="W78" s="9"/>
      <c r="X78" s="9">
        <v>91.558130000000006</v>
      </c>
      <c r="Y78" s="10"/>
      <c r="Z78" s="9">
        <v>1.4527472578287099</v>
      </c>
      <c r="AA78" s="9"/>
      <c r="AB78" s="9"/>
      <c r="AC78" s="9">
        <v>8.1170289106353294E-2</v>
      </c>
      <c r="AD78" s="10"/>
      <c r="AE78" s="8">
        <v>124.70062</v>
      </c>
      <c r="AF78" s="9"/>
      <c r="AG78" s="9"/>
      <c r="AH78" s="9">
        <v>95.506775000000005</v>
      </c>
      <c r="AI78" s="10"/>
      <c r="AJ78" s="9">
        <v>1.47909760165214</v>
      </c>
      <c r="AK78" s="9"/>
      <c r="AL78" s="9"/>
      <c r="AM78" s="9">
        <v>8.1072017395420096E-2</v>
      </c>
      <c r="AN78" s="10"/>
      <c r="AO78" s="8">
        <v>94.897940000000006</v>
      </c>
      <c r="AP78" s="9"/>
      <c r="AQ78" s="9"/>
      <c r="AR78" s="9">
        <v>66.237885000000006</v>
      </c>
      <c r="AS78" s="10"/>
      <c r="AT78" s="9">
        <v>1.37351298856735</v>
      </c>
      <c r="AU78" s="9"/>
      <c r="AV78" s="9"/>
      <c r="AW78" s="9">
        <v>6.77992632926398E-2</v>
      </c>
      <c r="AX78" s="10"/>
      <c r="AY78" s="8">
        <v>108.12621</v>
      </c>
      <c r="AZ78" s="9"/>
      <c r="BA78" s="9"/>
      <c r="BB78" s="9">
        <v>69.378783999999996</v>
      </c>
      <c r="BC78" s="10"/>
      <c r="BD78" s="9">
        <v>1.42569075846672</v>
      </c>
      <c r="BE78" s="9"/>
      <c r="BF78" s="9"/>
      <c r="BG78" s="9">
        <v>7.62473333526585E-2</v>
      </c>
      <c r="BH78" s="10"/>
      <c r="BI78" s="8">
        <v>100.47973</v>
      </c>
      <c r="BJ78" s="9"/>
      <c r="BK78" s="9"/>
      <c r="BL78" s="9">
        <v>57.178336999999999</v>
      </c>
      <c r="BM78" s="10"/>
      <c r="BN78" s="9">
        <v>1.39071028220653</v>
      </c>
      <c r="BO78" s="9"/>
      <c r="BP78" s="9"/>
      <c r="BQ78" s="9">
        <v>8.1738041631834693E-2</v>
      </c>
      <c r="BR78" s="10"/>
      <c r="BS78" s="8">
        <v>82.397540000000006</v>
      </c>
      <c r="BT78" s="9"/>
      <c r="BU78" s="9"/>
      <c r="BV78" s="9">
        <v>40.665607000000001</v>
      </c>
      <c r="BW78" s="10"/>
      <c r="BX78" s="9">
        <v>1.26453891229629</v>
      </c>
      <c r="BY78" s="9"/>
      <c r="BZ78" s="9"/>
      <c r="CA78" s="9">
        <v>6.3267128178105494E-2</v>
      </c>
      <c r="CB78" s="10"/>
      <c r="CC78" s="8">
        <v>61.800130000000003</v>
      </c>
      <c r="CD78" s="9"/>
      <c r="CE78" s="9"/>
      <c r="CF78" s="9">
        <v>29.864194999999999</v>
      </c>
      <c r="CG78" s="10"/>
      <c r="CH78" s="9">
        <v>1.2644790584445</v>
      </c>
      <c r="CI78" s="9"/>
      <c r="CJ78" s="9"/>
      <c r="CK78" s="9">
        <v>6.9081158384087293E-2</v>
      </c>
      <c r="CL78" s="10"/>
    </row>
    <row r="79" spans="1:90" x14ac:dyDescent="0.25">
      <c r="A79" s="8">
        <v>126.85908999999999</v>
      </c>
      <c r="B79" s="9"/>
      <c r="C79" s="9"/>
      <c r="D79" s="9">
        <v>114.248955</v>
      </c>
      <c r="E79" s="10"/>
      <c r="F79" s="9">
        <v>1.5681031697988499</v>
      </c>
      <c r="G79" s="9"/>
      <c r="H79" s="9"/>
      <c r="I79" s="9">
        <v>9.6986188107107102E-2</v>
      </c>
      <c r="J79" s="10"/>
      <c r="K79" s="8">
        <v>98.883129999999994</v>
      </c>
      <c r="L79" s="9"/>
      <c r="M79" s="9"/>
      <c r="N79" s="9">
        <v>74.604179999999999</v>
      </c>
      <c r="O79" s="10"/>
      <c r="P79" s="9">
        <v>1.46671253943443</v>
      </c>
      <c r="Q79" s="9"/>
      <c r="R79" s="9"/>
      <c r="S79" s="9">
        <v>9.1925846765116906E-2</v>
      </c>
      <c r="T79" s="10"/>
      <c r="U79" s="8">
        <v>136.60802000000001</v>
      </c>
      <c r="V79" s="9"/>
      <c r="W79" s="9"/>
      <c r="X79" s="9">
        <v>121.98584</v>
      </c>
      <c r="Y79" s="10"/>
      <c r="Z79" s="9">
        <v>1.53664985078573</v>
      </c>
      <c r="AA79" s="9"/>
      <c r="AB79" s="9"/>
      <c r="AC79" s="9">
        <v>8.0947581823301196E-2</v>
      </c>
      <c r="AD79" s="10"/>
      <c r="AE79" s="8">
        <v>125.72676</v>
      </c>
      <c r="AF79" s="9"/>
      <c r="AG79" s="9"/>
      <c r="AH79" s="9">
        <v>100.7637</v>
      </c>
      <c r="AI79" s="10"/>
      <c r="AJ79" s="9">
        <v>1.46642162370681</v>
      </c>
      <c r="AK79" s="9"/>
      <c r="AL79" s="9"/>
      <c r="AM79" s="9">
        <v>7.0665210398308503E-2</v>
      </c>
      <c r="AN79" s="10"/>
      <c r="AO79" s="8">
        <v>153.39832999999999</v>
      </c>
      <c r="AP79" s="9"/>
      <c r="AQ79" s="9"/>
      <c r="AR79" s="9">
        <v>123.79968</v>
      </c>
      <c r="AS79" s="10"/>
      <c r="AT79" s="9">
        <v>1.5210865346193301</v>
      </c>
      <c r="AU79" s="9"/>
      <c r="AV79" s="9"/>
      <c r="AW79" s="9">
        <v>0.110922154270261</v>
      </c>
      <c r="AX79" s="10"/>
      <c r="AY79" s="8">
        <v>104.816605</v>
      </c>
      <c r="AZ79" s="9"/>
      <c r="BA79" s="9"/>
      <c r="BB79" s="9">
        <v>70.140680000000003</v>
      </c>
      <c r="BC79" s="10"/>
      <c r="BD79" s="9">
        <v>1.4396968398094101</v>
      </c>
      <c r="BE79" s="9"/>
      <c r="BF79" s="9"/>
      <c r="BG79" s="9">
        <v>0.100694344278175</v>
      </c>
      <c r="BH79" s="10"/>
      <c r="BI79" s="8">
        <v>92.042100000000005</v>
      </c>
      <c r="BJ79" s="9"/>
      <c r="BK79" s="9"/>
      <c r="BL79" s="9">
        <v>45.298073000000002</v>
      </c>
      <c r="BM79" s="10"/>
      <c r="BN79" s="9">
        <v>1.3482955827712999</v>
      </c>
      <c r="BO79" s="9"/>
      <c r="BP79" s="9"/>
      <c r="BQ79" s="9">
        <v>6.8280991267332294E-2</v>
      </c>
      <c r="BR79" s="10"/>
      <c r="BS79" s="8">
        <v>89.515429999999995</v>
      </c>
      <c r="BT79" s="9"/>
      <c r="BU79" s="9"/>
      <c r="BV79" s="9">
        <v>61.298217999999999</v>
      </c>
      <c r="BW79" s="10"/>
      <c r="BX79" s="9">
        <v>1.3511009029150001</v>
      </c>
      <c r="BY79" s="9"/>
      <c r="BZ79" s="9"/>
      <c r="CA79" s="9">
        <v>7.9086095081443403E-2</v>
      </c>
      <c r="CB79" s="10"/>
      <c r="CC79" s="8">
        <v>58.444443</v>
      </c>
      <c r="CD79" s="9"/>
      <c r="CE79" s="9"/>
      <c r="CF79" s="9">
        <v>32.895847000000003</v>
      </c>
      <c r="CG79" s="10"/>
      <c r="CH79" s="9">
        <v>1.18973538851737</v>
      </c>
      <c r="CI79" s="9"/>
      <c r="CJ79" s="9"/>
      <c r="CK79" s="9">
        <v>5.5021160824574998E-2</v>
      </c>
      <c r="CL79" s="10"/>
    </row>
    <row r="80" spans="1:90" x14ac:dyDescent="0.25">
      <c r="A80" s="8">
        <v>139.77216999999999</v>
      </c>
      <c r="B80" s="9"/>
      <c r="C80" s="9"/>
      <c r="D80" s="9">
        <v>128.39822000000001</v>
      </c>
      <c r="E80" s="10"/>
      <c r="F80" s="9">
        <v>1.5948347719907701</v>
      </c>
      <c r="G80" s="9"/>
      <c r="H80" s="9"/>
      <c r="I80" s="9">
        <v>8.0736819411241695E-2</v>
      </c>
      <c r="J80" s="10"/>
      <c r="K80" s="8">
        <v>124.73136</v>
      </c>
      <c r="L80" s="9"/>
      <c r="M80" s="9"/>
      <c r="N80" s="9">
        <v>102.51317</v>
      </c>
      <c r="O80" s="10"/>
      <c r="P80" s="9">
        <v>1.53305815029144</v>
      </c>
      <c r="Q80" s="9"/>
      <c r="R80" s="9"/>
      <c r="S80" s="9">
        <v>9.3698463303757404E-2</v>
      </c>
      <c r="T80" s="10"/>
      <c r="U80" s="8">
        <v>111.11973</v>
      </c>
      <c r="V80" s="9"/>
      <c r="W80" s="9"/>
      <c r="X80" s="9">
        <v>89.912769999999995</v>
      </c>
      <c r="Y80" s="10"/>
      <c r="Z80" s="9">
        <v>1.4718353133201501</v>
      </c>
      <c r="AA80" s="9"/>
      <c r="AB80" s="9"/>
      <c r="AC80" s="9">
        <v>6.5471150489740407E-2</v>
      </c>
      <c r="AD80" s="10"/>
      <c r="AE80" s="8">
        <v>115.562225</v>
      </c>
      <c r="AF80" s="9"/>
      <c r="AG80" s="9"/>
      <c r="AH80" s="9">
        <v>83.25488</v>
      </c>
      <c r="AI80" s="10"/>
      <c r="AJ80" s="9">
        <v>1.5043819565773</v>
      </c>
      <c r="AK80" s="9"/>
      <c r="AL80" s="9"/>
      <c r="AM80" s="9">
        <v>9.2780333206137697E-2</v>
      </c>
      <c r="AN80" s="10"/>
      <c r="AO80" s="8">
        <v>114.35508</v>
      </c>
      <c r="AP80" s="9"/>
      <c r="AQ80" s="9"/>
      <c r="AR80" s="9">
        <v>89.539379999999994</v>
      </c>
      <c r="AS80" s="10"/>
      <c r="AT80" s="9">
        <v>1.4355592629909499</v>
      </c>
      <c r="AU80" s="9"/>
      <c r="AV80" s="9"/>
      <c r="AW80" s="9">
        <v>8.3114537372649899E-2</v>
      </c>
      <c r="AX80" s="10"/>
      <c r="AY80" s="8">
        <v>94.419205000000005</v>
      </c>
      <c r="AZ80" s="9"/>
      <c r="BA80" s="9"/>
      <c r="BB80" s="9">
        <v>53.484209999999997</v>
      </c>
      <c r="BC80" s="10"/>
      <c r="BD80" s="9">
        <v>1.3878823329210199</v>
      </c>
      <c r="BE80" s="9"/>
      <c r="BF80" s="9"/>
      <c r="BG80" s="9">
        <v>8.62386775836987E-2</v>
      </c>
      <c r="BH80" s="10"/>
      <c r="BI80" s="8">
        <v>110.993835</v>
      </c>
      <c r="BJ80" s="9"/>
      <c r="BK80" s="9"/>
      <c r="BL80" s="9">
        <v>71.754005000000006</v>
      </c>
      <c r="BM80" s="10"/>
      <c r="BN80" s="9">
        <v>1.43419446837902</v>
      </c>
      <c r="BO80" s="9"/>
      <c r="BP80" s="9"/>
      <c r="BQ80" s="9">
        <v>9.2384858217039401E-2</v>
      </c>
      <c r="BR80" s="10"/>
      <c r="BS80" s="8">
        <v>101.55256</v>
      </c>
      <c r="BT80" s="9"/>
      <c r="BU80" s="9"/>
      <c r="BV80" s="9">
        <v>80.506293999999997</v>
      </c>
      <c r="BW80" s="10"/>
      <c r="BX80" s="9">
        <v>1.3528277999162599</v>
      </c>
      <c r="BY80" s="9"/>
      <c r="BZ80" s="9"/>
      <c r="CA80" s="9">
        <v>8.8594216924110694E-2</v>
      </c>
      <c r="CB80" s="10"/>
      <c r="CC80" s="8">
        <v>70.554244999999995</v>
      </c>
      <c r="CD80" s="9"/>
      <c r="CE80" s="9"/>
      <c r="CF80" s="9">
        <v>30.279309999999999</v>
      </c>
      <c r="CG80" s="10"/>
      <c r="CH80" s="9">
        <v>1.1935522393584199</v>
      </c>
      <c r="CI80" s="9"/>
      <c r="CJ80" s="9"/>
      <c r="CK80" s="9">
        <v>4.5526890731200302E-2</v>
      </c>
      <c r="CL80" s="10"/>
    </row>
    <row r="81" spans="1:90" x14ac:dyDescent="0.25">
      <c r="A81" s="8">
        <v>108.69709</v>
      </c>
      <c r="B81" s="9"/>
      <c r="C81" s="9"/>
      <c r="D81" s="9">
        <v>77.750489999999999</v>
      </c>
      <c r="E81" s="10"/>
      <c r="F81" s="9">
        <v>1.49888055551052</v>
      </c>
      <c r="G81" s="9"/>
      <c r="H81" s="9"/>
      <c r="I81" s="9">
        <v>8.0970046699293294E-2</v>
      </c>
      <c r="J81" s="10"/>
      <c r="K81" s="8">
        <v>141.06963999999999</v>
      </c>
      <c r="L81" s="9"/>
      <c r="M81" s="9"/>
      <c r="N81" s="9">
        <v>124.3412</v>
      </c>
      <c r="O81" s="10"/>
      <c r="P81" s="9">
        <v>1.56679126501083</v>
      </c>
      <c r="Q81" s="9"/>
      <c r="R81" s="9"/>
      <c r="S81" s="9">
        <v>8.1956415952454606E-2</v>
      </c>
      <c r="T81" s="10"/>
      <c r="U81" s="8">
        <v>229.75355999999999</v>
      </c>
      <c r="V81" s="9"/>
      <c r="W81" s="9"/>
      <c r="X81" s="9">
        <v>227.66802999999999</v>
      </c>
      <c r="Y81" s="10"/>
      <c r="Z81" s="9">
        <v>1.6086138951778399</v>
      </c>
      <c r="AA81" s="9"/>
      <c r="AB81" s="9"/>
      <c r="AC81" s="9">
        <v>0.11485140168529399</v>
      </c>
      <c r="AD81" s="10"/>
      <c r="AE81" s="8">
        <v>111.86308</v>
      </c>
      <c r="AF81" s="9"/>
      <c r="AG81" s="9"/>
      <c r="AH81" s="9">
        <v>88.255269999999996</v>
      </c>
      <c r="AI81" s="10"/>
      <c r="AJ81" s="9">
        <v>1.47380726027488</v>
      </c>
      <c r="AK81" s="9"/>
      <c r="AL81" s="9"/>
      <c r="AM81" s="9">
        <v>7.9204524775210103E-2</v>
      </c>
      <c r="AN81" s="10"/>
      <c r="AO81" s="8">
        <v>133.78137000000001</v>
      </c>
      <c r="AP81" s="9"/>
      <c r="AQ81" s="9"/>
      <c r="AR81" s="9">
        <v>117.22542</v>
      </c>
      <c r="AS81" s="10"/>
      <c r="AT81" s="9">
        <v>1.49449466502666</v>
      </c>
      <c r="AU81" s="9"/>
      <c r="AV81" s="9"/>
      <c r="AW81" s="9">
        <v>9.2274622374486498E-2</v>
      </c>
      <c r="AX81" s="10"/>
      <c r="AY81" s="8">
        <v>124.251305</v>
      </c>
      <c r="AZ81" s="9"/>
      <c r="BA81" s="9"/>
      <c r="BB81" s="9">
        <v>108.67407</v>
      </c>
      <c r="BC81" s="10"/>
      <c r="BD81" s="9">
        <v>1.46812032681703</v>
      </c>
      <c r="BE81" s="9"/>
      <c r="BF81" s="9"/>
      <c r="BG81" s="9">
        <v>8.4357268874191996E-2</v>
      </c>
      <c r="BH81" s="10"/>
      <c r="BI81" s="8">
        <v>94.952039999999997</v>
      </c>
      <c r="BJ81" s="9"/>
      <c r="BK81" s="9"/>
      <c r="BL81" s="9">
        <v>66.239845000000003</v>
      </c>
      <c r="BM81" s="10"/>
      <c r="BN81" s="9">
        <v>1.3690302426815</v>
      </c>
      <c r="BO81" s="9"/>
      <c r="BP81" s="9"/>
      <c r="BQ81" s="9">
        <v>8.3029690453733304E-2</v>
      </c>
      <c r="BR81" s="10"/>
      <c r="BS81" s="8">
        <v>90.520195000000001</v>
      </c>
      <c r="BT81" s="9"/>
      <c r="BU81" s="9"/>
      <c r="BV81" s="9">
        <v>57.512732999999997</v>
      </c>
      <c r="BW81" s="10"/>
      <c r="BX81" s="9">
        <v>1.34463960719108</v>
      </c>
      <c r="BY81" s="9"/>
      <c r="BZ81" s="9"/>
      <c r="CA81" s="9">
        <v>7.68636244966584E-2</v>
      </c>
      <c r="CB81" s="10"/>
      <c r="CC81" s="8">
        <v>69.366979999999998</v>
      </c>
      <c r="CD81" s="9"/>
      <c r="CE81" s="9"/>
      <c r="CF81" s="9">
        <v>42.92445</v>
      </c>
      <c r="CG81" s="10"/>
      <c r="CH81" s="9">
        <v>1.27300403773784</v>
      </c>
      <c r="CI81" s="9"/>
      <c r="CJ81" s="9"/>
      <c r="CK81" s="9">
        <v>8.7598218829968502E-2</v>
      </c>
      <c r="CL81" s="10"/>
    </row>
    <row r="82" spans="1:90" x14ac:dyDescent="0.25">
      <c r="A82" s="8">
        <v>165.16022000000001</v>
      </c>
      <c r="B82" s="9"/>
      <c r="C82" s="9"/>
      <c r="D82" s="9">
        <v>165.16791000000001</v>
      </c>
      <c r="E82" s="10"/>
      <c r="F82" s="9">
        <v>1.60218231880664</v>
      </c>
      <c r="G82" s="9"/>
      <c r="H82" s="9"/>
      <c r="I82" s="9">
        <v>8.97411884710895E-2</v>
      </c>
      <c r="J82" s="10"/>
      <c r="K82" s="8">
        <v>126.90804</v>
      </c>
      <c r="L82" s="9"/>
      <c r="M82" s="9"/>
      <c r="N82" s="9">
        <v>105.48979</v>
      </c>
      <c r="O82" s="10"/>
      <c r="P82" s="9">
        <v>1.5449146060943599</v>
      </c>
      <c r="Q82" s="9"/>
      <c r="R82" s="9"/>
      <c r="S82" s="9">
        <v>7.7695109742034099E-2</v>
      </c>
      <c r="T82" s="10"/>
      <c r="U82" s="8">
        <v>115.26819999999999</v>
      </c>
      <c r="V82" s="9"/>
      <c r="W82" s="9"/>
      <c r="X82" s="9">
        <v>105.168076</v>
      </c>
      <c r="Y82" s="10"/>
      <c r="Z82" s="9">
        <v>1.45064344000816</v>
      </c>
      <c r="AA82" s="9"/>
      <c r="AB82" s="9"/>
      <c r="AC82" s="9">
        <v>8.4646898151116895E-2</v>
      </c>
      <c r="AD82" s="10"/>
      <c r="AE82" s="8">
        <v>132.61623</v>
      </c>
      <c r="AF82" s="9"/>
      <c r="AG82" s="9"/>
      <c r="AH82" s="9">
        <v>111.25839000000001</v>
      </c>
      <c r="AI82" s="10"/>
      <c r="AJ82" s="9">
        <v>1.4880785890817601</v>
      </c>
      <c r="AK82" s="9"/>
      <c r="AL82" s="9"/>
      <c r="AM82" s="9">
        <v>7.1300118947111399E-2</v>
      </c>
      <c r="AN82" s="10"/>
      <c r="AO82" s="8">
        <v>118.18235</v>
      </c>
      <c r="AP82" s="9"/>
      <c r="AQ82" s="9"/>
      <c r="AR82" s="9">
        <v>87.805139999999994</v>
      </c>
      <c r="AS82" s="10"/>
      <c r="AT82" s="9">
        <v>1.4664449173808001</v>
      </c>
      <c r="AU82" s="9"/>
      <c r="AV82" s="9"/>
      <c r="AW82" s="9">
        <v>8.7387948139983601E-2</v>
      </c>
      <c r="AX82" s="10"/>
      <c r="AY82" s="8">
        <v>121.68073</v>
      </c>
      <c r="AZ82" s="9"/>
      <c r="BA82" s="9"/>
      <c r="BB82" s="9">
        <v>84.508809999999997</v>
      </c>
      <c r="BC82" s="10"/>
      <c r="BD82" s="9">
        <v>1.4263632376194</v>
      </c>
      <c r="BE82" s="9"/>
      <c r="BF82" s="9"/>
      <c r="BG82" s="9">
        <v>7.7861623224956295E-2</v>
      </c>
      <c r="BH82" s="10"/>
      <c r="BI82" s="8">
        <v>132.24064999999999</v>
      </c>
      <c r="BJ82" s="9"/>
      <c r="BK82" s="9"/>
      <c r="BL82" s="9">
        <v>101.74205000000001</v>
      </c>
      <c r="BM82" s="10"/>
      <c r="BN82" s="9">
        <v>1.40078312844038</v>
      </c>
      <c r="BO82" s="9"/>
      <c r="BP82" s="9"/>
      <c r="BQ82" s="9">
        <v>9.7515834171859106E-2</v>
      </c>
      <c r="BR82" s="10"/>
      <c r="BS82" s="8">
        <v>78.621080000000006</v>
      </c>
      <c r="BT82" s="9"/>
      <c r="BU82" s="9"/>
      <c r="BV82" s="9">
        <v>48.033301999999999</v>
      </c>
      <c r="BW82" s="10"/>
      <c r="BX82" s="9">
        <v>1.3317046049833201</v>
      </c>
      <c r="BY82" s="9"/>
      <c r="BZ82" s="9"/>
      <c r="CA82" s="9">
        <v>8.5806984021940494E-2</v>
      </c>
      <c r="CB82" s="10"/>
      <c r="CC82" s="8">
        <v>94.157139999999998</v>
      </c>
      <c r="CD82" s="9"/>
      <c r="CE82" s="9"/>
      <c r="CF82" s="9">
        <v>65.010210000000001</v>
      </c>
      <c r="CG82" s="10"/>
      <c r="CH82" s="9">
        <v>1.3371423429846701</v>
      </c>
      <c r="CI82" s="9"/>
      <c r="CJ82" s="9"/>
      <c r="CK82" s="9">
        <v>8.9311001218119607E-2</v>
      </c>
      <c r="CL82" s="10"/>
    </row>
    <row r="83" spans="1:90" x14ac:dyDescent="0.25">
      <c r="A83" s="8">
        <v>120.350266</v>
      </c>
      <c r="B83" s="9"/>
      <c r="C83" s="9"/>
      <c r="D83" s="9">
        <v>116.85415999999999</v>
      </c>
      <c r="E83" s="10"/>
      <c r="F83" s="9">
        <v>1.52619786942005</v>
      </c>
      <c r="G83" s="9"/>
      <c r="H83" s="9"/>
      <c r="I83" s="9">
        <v>7.8892429506668901E-2</v>
      </c>
      <c r="J83" s="10"/>
      <c r="K83" s="8">
        <v>120.25423000000001</v>
      </c>
      <c r="L83" s="9"/>
      <c r="M83" s="9"/>
      <c r="N83" s="9">
        <v>110.60706</v>
      </c>
      <c r="O83" s="10"/>
      <c r="P83" s="9">
        <v>1.4989406189918499</v>
      </c>
      <c r="Q83" s="9"/>
      <c r="R83" s="9"/>
      <c r="S83" s="9">
        <v>7.40165711409254E-2</v>
      </c>
      <c r="T83" s="10"/>
      <c r="U83" s="8">
        <v>140.90039999999999</v>
      </c>
      <c r="V83" s="9"/>
      <c r="W83" s="9"/>
      <c r="X83" s="9">
        <v>123.34000399999999</v>
      </c>
      <c r="Y83" s="10"/>
      <c r="Z83" s="9">
        <v>1.53429839527606</v>
      </c>
      <c r="AA83" s="9"/>
      <c r="AB83" s="9"/>
      <c r="AC83" s="9">
        <v>7.5016337843280295E-2</v>
      </c>
      <c r="AD83" s="10"/>
      <c r="AE83" s="8">
        <v>135.58080000000001</v>
      </c>
      <c r="AF83" s="9"/>
      <c r="AG83" s="9"/>
      <c r="AH83" s="9">
        <v>111.04419</v>
      </c>
      <c r="AI83" s="10"/>
      <c r="AJ83" s="9">
        <v>1.48056660687923</v>
      </c>
      <c r="AK83" s="9"/>
      <c r="AL83" s="9"/>
      <c r="AM83" s="9">
        <v>6.3929131424864394E-2</v>
      </c>
      <c r="AN83" s="10"/>
      <c r="AO83" s="8">
        <v>128.39402999999999</v>
      </c>
      <c r="AP83" s="9"/>
      <c r="AQ83" s="9"/>
      <c r="AR83" s="9">
        <v>106.43058000000001</v>
      </c>
      <c r="AS83" s="10"/>
      <c r="AT83" s="9">
        <v>1.42954955279827</v>
      </c>
      <c r="AU83" s="9"/>
      <c r="AV83" s="9"/>
      <c r="AW83" s="9">
        <v>8.7530761845785496E-2</v>
      </c>
      <c r="AX83" s="10"/>
      <c r="AY83" s="8">
        <v>86.471919999999997</v>
      </c>
      <c r="AZ83" s="9"/>
      <c r="BA83" s="9"/>
      <c r="BB83" s="9">
        <v>47.075769999999999</v>
      </c>
      <c r="BC83" s="10"/>
      <c r="BD83" s="9">
        <v>1.3643992725610701</v>
      </c>
      <c r="BE83" s="9"/>
      <c r="BF83" s="9"/>
      <c r="BG83" s="9">
        <v>6.26541073478038E-2</v>
      </c>
      <c r="BH83" s="10"/>
      <c r="BI83" s="8">
        <v>105.04934</v>
      </c>
      <c r="BJ83" s="9"/>
      <c r="BK83" s="9"/>
      <c r="BL83" s="9">
        <v>66.084329999999994</v>
      </c>
      <c r="BM83" s="10"/>
      <c r="BN83" s="9">
        <v>1.4154751700758901</v>
      </c>
      <c r="BO83" s="9"/>
      <c r="BP83" s="9"/>
      <c r="BQ83" s="9">
        <v>8.4076171213466694E-2</v>
      </c>
      <c r="BR83" s="10"/>
      <c r="BS83" s="8">
        <v>106.17484</v>
      </c>
      <c r="BT83" s="9"/>
      <c r="BU83" s="9"/>
      <c r="BV83" s="9">
        <v>77.111320000000006</v>
      </c>
      <c r="BW83" s="10"/>
      <c r="BX83" s="9">
        <v>1.3421248004436399</v>
      </c>
      <c r="BY83" s="9"/>
      <c r="BZ83" s="9"/>
      <c r="CA83" s="9">
        <v>0.10025983002727</v>
      </c>
      <c r="CB83" s="10"/>
      <c r="CC83" s="8">
        <v>74.689710000000005</v>
      </c>
      <c r="CD83" s="9"/>
      <c r="CE83" s="9"/>
      <c r="CF83" s="9">
        <v>52.501984</v>
      </c>
      <c r="CG83" s="10"/>
      <c r="CH83" s="9">
        <v>1.19261145770549</v>
      </c>
      <c r="CI83" s="9"/>
      <c r="CJ83" s="9"/>
      <c r="CK83" s="9">
        <v>4.5784975492862798E-2</v>
      </c>
      <c r="CL83" s="10"/>
    </row>
    <row r="84" spans="1:90" x14ac:dyDescent="0.25">
      <c r="A84" s="8">
        <v>132.67035000000001</v>
      </c>
      <c r="B84" s="9"/>
      <c r="C84" s="9"/>
      <c r="D84" s="9">
        <v>116.15076999999999</v>
      </c>
      <c r="E84" s="10"/>
      <c r="F84" s="9">
        <v>1.5494130928516301</v>
      </c>
      <c r="G84" s="9"/>
      <c r="H84" s="9"/>
      <c r="I84" s="9">
        <v>7.4371524493691707E-2</v>
      </c>
      <c r="J84" s="10"/>
      <c r="K84" s="8">
        <v>159.04524000000001</v>
      </c>
      <c r="L84" s="9"/>
      <c r="M84" s="9"/>
      <c r="N84" s="9">
        <v>148.83296000000001</v>
      </c>
      <c r="O84" s="10"/>
      <c r="P84" s="9">
        <v>1.5699181430339799</v>
      </c>
      <c r="Q84" s="9"/>
      <c r="R84" s="9"/>
      <c r="S84" s="9">
        <v>8.4245266455410195E-2</v>
      </c>
      <c r="T84" s="10"/>
      <c r="U84" s="8">
        <v>125.65089399999999</v>
      </c>
      <c r="V84" s="9"/>
      <c r="W84" s="9"/>
      <c r="X84" s="9">
        <v>106.201294</v>
      </c>
      <c r="Y84" s="10"/>
      <c r="Z84" s="9">
        <v>1.4986005100011801</v>
      </c>
      <c r="AA84" s="9"/>
      <c r="AB84" s="9"/>
      <c r="AC84" s="9">
        <v>8.6716594634807798E-2</v>
      </c>
      <c r="AD84" s="10"/>
      <c r="AE84" s="8">
        <v>111.24433999999999</v>
      </c>
      <c r="AF84" s="9"/>
      <c r="AG84" s="9"/>
      <c r="AH84" s="9">
        <v>96.025750000000002</v>
      </c>
      <c r="AI84" s="10"/>
      <c r="AJ84" s="9">
        <v>1.42843432676792</v>
      </c>
      <c r="AK84" s="9"/>
      <c r="AL84" s="9"/>
      <c r="AM84" s="9">
        <v>7.5978697818057397E-2</v>
      </c>
      <c r="AN84" s="10"/>
      <c r="AO84" s="8">
        <v>96.832250000000002</v>
      </c>
      <c r="AP84" s="9"/>
      <c r="AQ84" s="9"/>
      <c r="AR84" s="9">
        <v>67.185029999999998</v>
      </c>
      <c r="AS84" s="10"/>
      <c r="AT84" s="9">
        <v>1.3897629526853501</v>
      </c>
      <c r="AU84" s="9"/>
      <c r="AV84" s="9"/>
      <c r="AW84" s="9">
        <v>7.1720928404535894E-2</v>
      </c>
      <c r="AX84" s="10"/>
      <c r="AY84" s="8">
        <v>105.096565</v>
      </c>
      <c r="AZ84" s="9"/>
      <c r="BA84" s="9"/>
      <c r="BB84" s="9">
        <v>66.628974999999997</v>
      </c>
      <c r="BC84" s="10"/>
      <c r="BD84" s="9">
        <v>1.39942146259546</v>
      </c>
      <c r="BE84" s="9"/>
      <c r="BF84" s="9"/>
      <c r="BG84" s="9">
        <v>6.8845988937418598E-2</v>
      </c>
      <c r="BH84" s="10"/>
      <c r="BI84" s="8">
        <v>95.207145999999995</v>
      </c>
      <c r="BJ84" s="9"/>
      <c r="BK84" s="9"/>
      <c r="BL84" s="9">
        <v>62.272950000000002</v>
      </c>
      <c r="BM84" s="10"/>
      <c r="BN84" s="9">
        <v>1.35616924965381</v>
      </c>
      <c r="BO84" s="9"/>
      <c r="BP84" s="9"/>
      <c r="BQ84" s="9">
        <v>7.6979571231640703E-2</v>
      </c>
      <c r="BR84" s="10"/>
      <c r="BS84" s="8">
        <v>90.816990000000004</v>
      </c>
      <c r="BT84" s="9"/>
      <c r="BU84" s="9"/>
      <c r="BV84" s="9">
        <v>56.298015999999997</v>
      </c>
      <c r="BW84" s="10"/>
      <c r="BX84" s="9">
        <v>1.38217144680023</v>
      </c>
      <c r="BY84" s="9"/>
      <c r="BZ84" s="9"/>
      <c r="CA84" s="9">
        <v>8.0737829633613603E-2</v>
      </c>
      <c r="CB84" s="10"/>
      <c r="CC84" s="8">
        <v>92.238860000000003</v>
      </c>
      <c r="CD84" s="9"/>
      <c r="CE84" s="9"/>
      <c r="CF84" s="9">
        <v>62.525889999999997</v>
      </c>
      <c r="CG84" s="10"/>
      <c r="CH84" s="9">
        <v>1.3292164613008499</v>
      </c>
      <c r="CI84" s="9"/>
      <c r="CJ84" s="9"/>
      <c r="CK84" s="9">
        <v>9.02172614272682E-2</v>
      </c>
      <c r="CL84" s="10"/>
    </row>
    <row r="85" spans="1:90" x14ac:dyDescent="0.25">
      <c r="A85" s="8">
        <v>184.76491999999999</v>
      </c>
      <c r="B85" s="9"/>
      <c r="C85" s="9"/>
      <c r="D85" s="9">
        <v>177.98465999999999</v>
      </c>
      <c r="E85" s="10"/>
      <c r="F85" s="9">
        <v>1.6311120069026901</v>
      </c>
      <c r="G85" s="9"/>
      <c r="H85" s="9"/>
      <c r="I85" s="9">
        <v>8.8736965778471399E-2</v>
      </c>
      <c r="J85" s="10"/>
      <c r="K85" s="8">
        <v>114.19790999999999</v>
      </c>
      <c r="L85" s="9"/>
      <c r="M85" s="9"/>
      <c r="N85" s="9">
        <v>98.026955000000001</v>
      </c>
      <c r="O85" s="10"/>
      <c r="P85" s="9">
        <v>1.4368564801216099</v>
      </c>
      <c r="Q85" s="9"/>
      <c r="R85" s="9"/>
      <c r="S85" s="9">
        <v>5.5139160697935598E-2</v>
      </c>
      <c r="T85" s="10"/>
      <c r="U85" s="8">
        <v>117.14748</v>
      </c>
      <c r="V85" s="9"/>
      <c r="W85" s="9"/>
      <c r="X85" s="9">
        <v>102.433044</v>
      </c>
      <c r="Y85" s="10"/>
      <c r="Z85" s="9">
        <v>1.520603505373</v>
      </c>
      <c r="AA85" s="9"/>
      <c r="AB85" s="9"/>
      <c r="AC85" s="9">
        <v>7.9261624028625702E-2</v>
      </c>
      <c r="AD85" s="10"/>
      <c r="AE85" s="8">
        <v>124.1474</v>
      </c>
      <c r="AF85" s="9"/>
      <c r="AG85" s="9"/>
      <c r="AH85" s="9">
        <v>94.833725000000001</v>
      </c>
      <c r="AI85" s="10"/>
      <c r="AJ85" s="9">
        <v>1.4788808565139699</v>
      </c>
      <c r="AK85" s="9"/>
      <c r="AL85" s="9"/>
      <c r="AM85" s="9">
        <v>7.1836845850957398E-2</v>
      </c>
      <c r="AN85" s="10"/>
      <c r="AO85" s="8">
        <v>150.09479999999999</v>
      </c>
      <c r="AP85" s="9"/>
      <c r="AQ85" s="9"/>
      <c r="AR85" s="9">
        <v>131.38560000000001</v>
      </c>
      <c r="AS85" s="10"/>
      <c r="AT85" s="9">
        <v>1.50370263493061</v>
      </c>
      <c r="AU85" s="9"/>
      <c r="AV85" s="9"/>
      <c r="AW85" s="9">
        <v>8.8581208818761498E-2</v>
      </c>
      <c r="AX85" s="10"/>
      <c r="AY85" s="8">
        <v>103.719826</v>
      </c>
      <c r="AZ85" s="9"/>
      <c r="BA85" s="9"/>
      <c r="BB85" s="9">
        <v>73.849800000000002</v>
      </c>
      <c r="BC85" s="10"/>
      <c r="BD85" s="9">
        <v>1.3893286265134801</v>
      </c>
      <c r="BE85" s="9"/>
      <c r="BF85" s="9"/>
      <c r="BG85" s="9">
        <v>7.0036786654053398E-2</v>
      </c>
      <c r="BH85" s="10"/>
      <c r="BI85" s="8">
        <v>89.419944999999998</v>
      </c>
      <c r="BJ85" s="9"/>
      <c r="BK85" s="9"/>
      <c r="BL85" s="9">
        <v>50.883876999999998</v>
      </c>
      <c r="BM85" s="10"/>
      <c r="BN85" s="9">
        <v>1.37522412168979</v>
      </c>
      <c r="BO85" s="9"/>
      <c r="BP85" s="9"/>
      <c r="BQ85" s="9">
        <v>8.0226543241295106E-2</v>
      </c>
      <c r="BR85" s="10"/>
      <c r="BS85" s="8">
        <v>78.43656</v>
      </c>
      <c r="BT85" s="9"/>
      <c r="BU85" s="9"/>
      <c r="BV85" s="9">
        <v>50.106693</v>
      </c>
      <c r="BW85" s="10"/>
      <c r="BX85" s="9">
        <v>1.3158004378080299</v>
      </c>
      <c r="BY85" s="9"/>
      <c r="BZ85" s="9"/>
      <c r="CA85" s="9">
        <v>6.7426135997515596E-2</v>
      </c>
      <c r="CB85" s="10"/>
      <c r="CC85" s="8">
        <v>61.146286000000003</v>
      </c>
      <c r="CD85" s="9"/>
      <c r="CE85" s="9"/>
      <c r="CF85" s="9">
        <v>25.982220000000002</v>
      </c>
      <c r="CG85" s="10"/>
      <c r="CH85" s="9">
        <v>1.22746861946582</v>
      </c>
      <c r="CI85" s="9"/>
      <c r="CJ85" s="9"/>
      <c r="CK85" s="9">
        <v>4.1422869486924002E-2</v>
      </c>
      <c r="CL85" s="10"/>
    </row>
    <row r="86" spans="1:90" x14ac:dyDescent="0.25">
      <c r="A86" s="8">
        <v>140.42067</v>
      </c>
      <c r="B86" s="9"/>
      <c r="C86" s="9"/>
      <c r="D86" s="9">
        <v>132.87965</v>
      </c>
      <c r="E86" s="10"/>
      <c r="F86" s="9">
        <v>1.55261944174766</v>
      </c>
      <c r="G86" s="9"/>
      <c r="H86" s="9"/>
      <c r="I86" s="9">
        <v>6.8955767317804603E-2</v>
      </c>
      <c r="J86" s="10"/>
      <c r="K86" s="8">
        <v>111.670616</v>
      </c>
      <c r="L86" s="9"/>
      <c r="M86" s="9"/>
      <c r="N86" s="9">
        <v>98.830879999999993</v>
      </c>
      <c r="O86" s="10"/>
      <c r="P86" s="9">
        <v>1.4828349058628001</v>
      </c>
      <c r="Q86" s="9"/>
      <c r="R86" s="9"/>
      <c r="S86" s="9">
        <v>7.3377993985794102E-2</v>
      </c>
      <c r="T86" s="10"/>
      <c r="U86" s="8">
        <v>143.35469000000001</v>
      </c>
      <c r="V86" s="9"/>
      <c r="W86" s="9"/>
      <c r="X86" s="9">
        <v>131.81200999999999</v>
      </c>
      <c r="Y86" s="10"/>
      <c r="Z86" s="9">
        <v>1.56172976016998</v>
      </c>
      <c r="AA86" s="9"/>
      <c r="AB86" s="9"/>
      <c r="AC86" s="9">
        <v>7.8479324660425495E-2</v>
      </c>
      <c r="AD86" s="10"/>
      <c r="AE86" s="8">
        <v>119.698784</v>
      </c>
      <c r="AF86" s="9"/>
      <c r="AG86" s="9"/>
      <c r="AH86" s="9">
        <v>90.353645</v>
      </c>
      <c r="AI86" s="10"/>
      <c r="AJ86" s="9">
        <v>1.5131312398910499</v>
      </c>
      <c r="AK86" s="9"/>
      <c r="AL86" s="9"/>
      <c r="AM86" s="9">
        <v>8.7820943627676701E-2</v>
      </c>
      <c r="AN86" s="10"/>
      <c r="AO86" s="8">
        <v>116.99878</v>
      </c>
      <c r="AP86" s="9"/>
      <c r="AQ86" s="9"/>
      <c r="AR86" s="9">
        <v>84.455309999999997</v>
      </c>
      <c r="AS86" s="10"/>
      <c r="AT86" s="9">
        <v>1.4781909240484199</v>
      </c>
      <c r="AU86" s="9"/>
      <c r="AV86" s="9"/>
      <c r="AW86" s="9">
        <v>7.9795120748534301E-2</v>
      </c>
      <c r="AX86" s="10"/>
      <c r="AY86" s="8">
        <v>116.57319</v>
      </c>
      <c r="AZ86" s="9"/>
      <c r="BA86" s="9"/>
      <c r="BB86" s="9">
        <v>79.388859999999994</v>
      </c>
      <c r="BC86" s="10"/>
      <c r="BD86" s="9">
        <v>1.4604548503160399</v>
      </c>
      <c r="BE86" s="9"/>
      <c r="BF86" s="9"/>
      <c r="BG86" s="9">
        <v>7.9319349029969399E-2</v>
      </c>
      <c r="BH86" s="10"/>
      <c r="BI86" s="8">
        <v>129.52168</v>
      </c>
      <c r="BJ86" s="9"/>
      <c r="BK86" s="9"/>
      <c r="BL86" s="9">
        <v>99.846680000000006</v>
      </c>
      <c r="BM86" s="10"/>
      <c r="BN86" s="9">
        <v>1.46343604552745</v>
      </c>
      <c r="BO86" s="9"/>
      <c r="BP86" s="9"/>
      <c r="BQ86" s="9">
        <v>9.9159497890271203E-2</v>
      </c>
      <c r="BR86" s="10"/>
      <c r="BS86" s="8">
        <v>94.143035999999995</v>
      </c>
      <c r="BT86" s="9"/>
      <c r="BU86" s="9"/>
      <c r="BV86" s="9">
        <v>80.193899999999999</v>
      </c>
      <c r="BW86" s="10"/>
      <c r="BX86" s="9">
        <v>1.37639459741115</v>
      </c>
      <c r="BY86" s="9"/>
      <c r="BZ86" s="9"/>
      <c r="CA86" s="9">
        <v>0.120465500296522</v>
      </c>
      <c r="CB86" s="10"/>
      <c r="CC86" s="8">
        <v>73.305359999999993</v>
      </c>
      <c r="CD86" s="9"/>
      <c r="CE86" s="9"/>
      <c r="CF86" s="9">
        <v>39.122416999999999</v>
      </c>
      <c r="CG86" s="10"/>
      <c r="CH86" s="9">
        <v>1.22548531264066</v>
      </c>
      <c r="CI86" s="9"/>
      <c r="CJ86" s="9"/>
      <c r="CK86" s="9">
        <v>5.2767919853722797E-2</v>
      </c>
      <c r="CL86" s="10"/>
    </row>
    <row r="87" spans="1:90" x14ac:dyDescent="0.25">
      <c r="A87" s="8">
        <v>148.79679999999999</v>
      </c>
      <c r="B87" s="9"/>
      <c r="C87" s="9"/>
      <c r="D87" s="9">
        <v>141.57013000000001</v>
      </c>
      <c r="E87" s="10"/>
      <c r="F87" s="9">
        <v>1.5820980122089301</v>
      </c>
      <c r="G87" s="9"/>
      <c r="H87" s="9"/>
      <c r="I87" s="9">
        <v>7.5568796065753494E-2</v>
      </c>
      <c r="J87" s="10"/>
      <c r="K87" s="8">
        <v>93.805189999999996</v>
      </c>
      <c r="L87" s="9"/>
      <c r="M87" s="9"/>
      <c r="N87" s="9">
        <v>62.872723000000001</v>
      </c>
      <c r="O87" s="10"/>
      <c r="P87" s="9">
        <v>1.4289075025319999</v>
      </c>
      <c r="Q87" s="9"/>
      <c r="R87" s="9"/>
      <c r="S87" s="9">
        <v>7.3512401435338007E-2</v>
      </c>
      <c r="T87" s="10"/>
      <c r="U87" s="8">
        <v>121.65656</v>
      </c>
      <c r="V87" s="9"/>
      <c r="W87" s="9"/>
      <c r="X87" s="9">
        <v>94.486689999999996</v>
      </c>
      <c r="Y87" s="10"/>
      <c r="Z87" s="9">
        <v>1.5052066347599</v>
      </c>
      <c r="AA87" s="9"/>
      <c r="AB87" s="9"/>
      <c r="AC87" s="9">
        <v>7.9729860412796102E-2</v>
      </c>
      <c r="AD87" s="10"/>
      <c r="AE87" s="8">
        <v>109.97970599999999</v>
      </c>
      <c r="AF87" s="9"/>
      <c r="AG87" s="9"/>
      <c r="AH87" s="9">
        <v>76.164779999999993</v>
      </c>
      <c r="AI87" s="10"/>
      <c r="AJ87" s="9">
        <v>1.4367988128662099</v>
      </c>
      <c r="AK87" s="9"/>
      <c r="AL87" s="9"/>
      <c r="AM87" s="9">
        <v>8.1641868981461793E-2</v>
      </c>
      <c r="AN87" s="10"/>
      <c r="AO87" s="8">
        <v>120.262474</v>
      </c>
      <c r="AP87" s="9"/>
      <c r="AQ87" s="9"/>
      <c r="AR87" s="9">
        <v>87.967259999999996</v>
      </c>
      <c r="AS87" s="10"/>
      <c r="AT87" s="9">
        <v>1.4630152733325901</v>
      </c>
      <c r="AU87" s="9"/>
      <c r="AV87" s="9"/>
      <c r="AW87" s="9">
        <v>7.9964276188730005E-2</v>
      </c>
      <c r="AX87" s="10"/>
      <c r="AY87" s="8">
        <v>99.311570000000003</v>
      </c>
      <c r="AZ87" s="9"/>
      <c r="BA87" s="9"/>
      <c r="BB87" s="9">
        <v>63.375725000000003</v>
      </c>
      <c r="BC87" s="10"/>
      <c r="BD87" s="9">
        <v>1.4350071715116499</v>
      </c>
      <c r="BE87" s="9"/>
      <c r="BF87" s="9"/>
      <c r="BG87" s="9">
        <v>8.3912001245019505E-2</v>
      </c>
      <c r="BH87" s="10"/>
      <c r="BI87" s="8">
        <v>107.088745</v>
      </c>
      <c r="BJ87" s="9"/>
      <c r="BK87" s="9"/>
      <c r="BL87" s="9">
        <v>74.176460000000006</v>
      </c>
      <c r="BM87" s="10"/>
      <c r="BN87" s="9">
        <v>1.34409976756572</v>
      </c>
      <c r="BO87" s="9"/>
      <c r="BP87" s="9"/>
      <c r="BQ87" s="9">
        <v>8.9961159490063197E-2</v>
      </c>
      <c r="BR87" s="10"/>
      <c r="BS87" s="8">
        <v>81.600080000000005</v>
      </c>
      <c r="BT87" s="9"/>
      <c r="BU87" s="9"/>
      <c r="BV87" s="9">
        <v>42.166621999999997</v>
      </c>
      <c r="BW87" s="10"/>
      <c r="BX87" s="9">
        <v>1.2999459928870201</v>
      </c>
      <c r="BY87" s="9"/>
      <c r="BZ87" s="9"/>
      <c r="CA87" s="9">
        <v>7.0388911433382398E-2</v>
      </c>
      <c r="CB87" s="10"/>
      <c r="CC87" s="8">
        <v>55.045639999999999</v>
      </c>
      <c r="CD87" s="9"/>
      <c r="CE87" s="9"/>
      <c r="CF87" s="9">
        <v>21.960813999999999</v>
      </c>
      <c r="CG87" s="10"/>
      <c r="CH87" s="9">
        <v>1.23060542345047</v>
      </c>
      <c r="CI87" s="9"/>
      <c r="CJ87" s="9"/>
      <c r="CK87" s="9">
        <v>6.0779679991607098E-2</v>
      </c>
      <c r="CL87" s="10"/>
    </row>
    <row r="88" spans="1:90" x14ac:dyDescent="0.25">
      <c r="A88" s="8">
        <v>198.48892000000001</v>
      </c>
      <c r="B88" s="9"/>
      <c r="C88" s="9"/>
      <c r="D88" s="9">
        <v>210.47261</v>
      </c>
      <c r="E88" s="10"/>
      <c r="F88" s="9">
        <v>1.5790718209743499</v>
      </c>
      <c r="G88" s="9"/>
      <c r="H88" s="9"/>
      <c r="I88" s="9">
        <v>8.8202553091072805E-2</v>
      </c>
      <c r="J88" s="10"/>
      <c r="K88" s="8">
        <v>111.104195</v>
      </c>
      <c r="L88" s="9"/>
      <c r="M88" s="9"/>
      <c r="N88" s="9">
        <v>91.563329999999993</v>
      </c>
      <c r="O88" s="10"/>
      <c r="P88" s="9">
        <v>1.5132956323623601</v>
      </c>
      <c r="Q88" s="9"/>
      <c r="R88" s="9"/>
      <c r="S88" s="9">
        <v>8.3734387486092396E-2</v>
      </c>
      <c r="T88" s="10"/>
      <c r="U88" s="8">
        <v>130.33959999999999</v>
      </c>
      <c r="V88" s="9"/>
      <c r="W88" s="9"/>
      <c r="X88" s="9">
        <v>108.57</v>
      </c>
      <c r="Y88" s="10"/>
      <c r="Z88" s="9">
        <v>1.5091087971925701</v>
      </c>
      <c r="AA88" s="9"/>
      <c r="AB88" s="9"/>
      <c r="AC88" s="9">
        <v>7.1830063436595398E-2</v>
      </c>
      <c r="AD88" s="10"/>
      <c r="AE88" s="8">
        <v>111.935</v>
      </c>
      <c r="AF88" s="9"/>
      <c r="AG88" s="9"/>
      <c r="AH88" s="9">
        <v>91.585260000000005</v>
      </c>
      <c r="AI88" s="10"/>
      <c r="AJ88" s="9">
        <v>1.4873525484800301</v>
      </c>
      <c r="AK88" s="9"/>
      <c r="AL88" s="9"/>
      <c r="AM88" s="9">
        <v>9.5900831721704494E-2</v>
      </c>
      <c r="AN88" s="10"/>
      <c r="AO88" s="8">
        <v>111.86107</v>
      </c>
      <c r="AP88" s="9"/>
      <c r="AQ88" s="9"/>
      <c r="AR88" s="9">
        <v>89.528620000000004</v>
      </c>
      <c r="AS88" s="10"/>
      <c r="AT88" s="9">
        <v>1.4111426271796199</v>
      </c>
      <c r="AU88" s="9"/>
      <c r="AV88" s="9"/>
      <c r="AW88" s="9">
        <v>7.6348599708927503E-2</v>
      </c>
      <c r="AX88" s="10"/>
      <c r="AY88" s="8">
        <v>126.82614</v>
      </c>
      <c r="AZ88" s="9"/>
      <c r="BA88" s="9"/>
      <c r="BB88" s="9">
        <v>95.355189999999993</v>
      </c>
      <c r="BC88" s="10"/>
      <c r="BD88" s="9">
        <v>1.4577757387161201</v>
      </c>
      <c r="BE88" s="9"/>
      <c r="BF88" s="9"/>
      <c r="BG88" s="9">
        <v>8.3938649879574501E-2</v>
      </c>
      <c r="BH88" s="10"/>
      <c r="BI88" s="8">
        <v>81.326774999999998</v>
      </c>
      <c r="BJ88" s="9"/>
      <c r="BK88" s="9"/>
      <c r="BL88" s="9">
        <v>42.378304</v>
      </c>
      <c r="BM88" s="10"/>
      <c r="BN88" s="9">
        <v>1.3226113505363399</v>
      </c>
      <c r="BO88" s="9"/>
      <c r="BP88" s="9"/>
      <c r="BQ88" s="9">
        <v>7.1932767448038101E-2</v>
      </c>
      <c r="BR88" s="10"/>
      <c r="BS88" s="8">
        <v>98.891509999999997</v>
      </c>
      <c r="BT88" s="9"/>
      <c r="BU88" s="9"/>
      <c r="BV88" s="9">
        <v>63.371887000000001</v>
      </c>
      <c r="BW88" s="10"/>
      <c r="BX88" s="9">
        <v>1.3858124546408599</v>
      </c>
      <c r="BY88" s="9"/>
      <c r="BZ88" s="9"/>
      <c r="CA88" s="9">
        <v>9.4447389610715804E-2</v>
      </c>
      <c r="CB88" s="10"/>
      <c r="CC88" s="8">
        <v>69.991280000000003</v>
      </c>
      <c r="CD88" s="9"/>
      <c r="CE88" s="9"/>
      <c r="CF88" s="9">
        <v>31.801400999999998</v>
      </c>
      <c r="CG88" s="10"/>
      <c r="CH88" s="9">
        <v>1.2672189476489999</v>
      </c>
      <c r="CI88" s="9"/>
      <c r="CJ88" s="9"/>
      <c r="CK88" s="9">
        <v>5.3836587938296397E-2</v>
      </c>
      <c r="CL88" s="10"/>
    </row>
    <row r="89" spans="1:90" x14ac:dyDescent="0.25">
      <c r="A89" s="8">
        <v>118.93577000000001</v>
      </c>
      <c r="B89" s="9"/>
      <c r="C89" s="9"/>
      <c r="D89" s="9">
        <v>113.286736</v>
      </c>
      <c r="E89" s="10"/>
      <c r="F89" s="9">
        <v>1.5108079371452301</v>
      </c>
      <c r="G89" s="9"/>
      <c r="H89" s="9"/>
      <c r="I89" s="9">
        <v>6.8134915929731601E-2</v>
      </c>
      <c r="J89" s="10"/>
      <c r="K89" s="8">
        <v>115.99294999999999</v>
      </c>
      <c r="L89" s="9"/>
      <c r="M89" s="9"/>
      <c r="N89" s="9">
        <v>112.568924</v>
      </c>
      <c r="O89" s="10"/>
      <c r="P89" s="9">
        <v>1.4639351743459701</v>
      </c>
      <c r="Q89" s="9"/>
      <c r="R89" s="9"/>
      <c r="S89" s="9">
        <v>7.3318083241012494E-2</v>
      </c>
      <c r="T89" s="10"/>
      <c r="U89" s="8">
        <v>109.97797</v>
      </c>
      <c r="V89" s="9"/>
      <c r="W89" s="9"/>
      <c r="X89" s="9">
        <v>74.337519999999998</v>
      </c>
      <c r="Y89" s="10"/>
      <c r="Z89" s="9">
        <v>1.4678205410242</v>
      </c>
      <c r="AA89" s="9"/>
      <c r="AB89" s="9"/>
      <c r="AC89" s="9">
        <v>6.9090071858722804E-2</v>
      </c>
      <c r="AD89" s="10"/>
      <c r="AE89" s="8">
        <v>162.9777</v>
      </c>
      <c r="AF89" s="9"/>
      <c r="AG89" s="9"/>
      <c r="AH89" s="9">
        <v>135.00188</v>
      </c>
      <c r="AI89" s="10"/>
      <c r="AJ89" s="9">
        <v>1.4939583971500301</v>
      </c>
      <c r="AK89" s="9"/>
      <c r="AL89" s="9"/>
      <c r="AM89" s="9">
        <v>8.7053126289846697E-2</v>
      </c>
      <c r="AN89" s="10"/>
      <c r="AO89" s="8">
        <v>105.81357</v>
      </c>
      <c r="AP89" s="9"/>
      <c r="AQ89" s="9"/>
      <c r="AR89" s="9">
        <v>71.368256000000002</v>
      </c>
      <c r="AS89" s="10"/>
      <c r="AT89" s="9">
        <v>1.44366628086566</v>
      </c>
      <c r="AU89" s="9"/>
      <c r="AV89" s="9"/>
      <c r="AW89" s="9">
        <v>8.0933678221161598E-2</v>
      </c>
      <c r="AX89" s="10"/>
      <c r="AY89" s="8">
        <v>108.47532</v>
      </c>
      <c r="AZ89" s="9"/>
      <c r="BA89" s="9"/>
      <c r="BB89" s="9">
        <v>87.969154000000003</v>
      </c>
      <c r="BC89" s="10"/>
      <c r="BD89" s="9">
        <v>1.43164393925666</v>
      </c>
      <c r="BE89" s="9"/>
      <c r="BF89" s="9"/>
      <c r="BG89" s="9">
        <v>8.2044393566343202E-2</v>
      </c>
      <c r="BH89" s="10"/>
      <c r="BI89" s="8">
        <v>101.27515</v>
      </c>
      <c r="BJ89" s="9"/>
      <c r="BK89" s="9"/>
      <c r="BL89" s="9">
        <v>72.710390000000004</v>
      </c>
      <c r="BM89" s="10"/>
      <c r="BN89" s="9">
        <v>1.3602741577625199</v>
      </c>
      <c r="BO89" s="9"/>
      <c r="BP89" s="9"/>
      <c r="BQ89" s="9">
        <v>8.7495735312190001E-2</v>
      </c>
      <c r="BR89" s="10"/>
      <c r="BS89" s="8">
        <v>76.343130000000002</v>
      </c>
      <c r="BT89" s="9"/>
      <c r="BU89" s="9"/>
      <c r="BV89" s="9">
        <v>37.519286999999998</v>
      </c>
      <c r="BW89" s="10"/>
      <c r="BX89" s="9">
        <v>1.29409344422817</v>
      </c>
      <c r="BY89" s="9"/>
      <c r="BZ89" s="9"/>
      <c r="CA89" s="9">
        <v>6.1299675096534098E-2</v>
      </c>
      <c r="CB89" s="10"/>
      <c r="CC89" s="8">
        <v>76.648505999999998</v>
      </c>
      <c r="CD89" s="9"/>
      <c r="CE89" s="9"/>
      <c r="CF89" s="9">
        <v>44.867310000000003</v>
      </c>
      <c r="CG89" s="10"/>
      <c r="CH89" s="9">
        <v>1.2736591385006899</v>
      </c>
      <c r="CI89" s="9"/>
      <c r="CJ89" s="9"/>
      <c r="CK89" s="9">
        <v>6.89595063557846E-2</v>
      </c>
      <c r="CL89" s="10"/>
    </row>
    <row r="90" spans="1:90" x14ac:dyDescent="0.25">
      <c r="A90" s="8">
        <v>212.97179</v>
      </c>
      <c r="B90" s="9"/>
      <c r="C90" s="9"/>
      <c r="D90" s="9">
        <v>216.06477000000001</v>
      </c>
      <c r="E90" s="10"/>
      <c r="F90" s="9">
        <v>1.62194920027256</v>
      </c>
      <c r="G90" s="9"/>
      <c r="H90" s="9"/>
      <c r="I90" s="9">
        <v>9.1660653847583595E-2</v>
      </c>
      <c r="J90" s="10"/>
      <c r="K90" s="8">
        <v>125.073364</v>
      </c>
      <c r="L90" s="9"/>
      <c r="M90" s="9"/>
      <c r="N90" s="9">
        <v>105.61087000000001</v>
      </c>
      <c r="O90" s="10"/>
      <c r="P90" s="9">
        <v>1.48608553385734</v>
      </c>
      <c r="Q90" s="9"/>
      <c r="R90" s="9"/>
      <c r="S90" s="9">
        <v>8.9863717255904293E-2</v>
      </c>
      <c r="T90" s="10"/>
      <c r="U90" s="8">
        <v>78.391599999999997</v>
      </c>
      <c r="V90" s="9"/>
      <c r="W90" s="9"/>
      <c r="X90" s="9">
        <v>56.591095000000003</v>
      </c>
      <c r="Y90" s="10"/>
      <c r="Z90" s="9">
        <v>1.37379570519924</v>
      </c>
      <c r="AA90" s="9"/>
      <c r="AB90" s="9"/>
      <c r="AC90" s="9">
        <v>6.4271940205445702E-2</v>
      </c>
      <c r="AD90" s="10"/>
      <c r="AE90" s="8">
        <v>127.93544</v>
      </c>
      <c r="AF90" s="9"/>
      <c r="AG90" s="9"/>
      <c r="AH90" s="9">
        <v>111.26472</v>
      </c>
      <c r="AI90" s="10"/>
      <c r="AJ90" s="9">
        <v>1.47683991336822</v>
      </c>
      <c r="AK90" s="9"/>
      <c r="AL90" s="9"/>
      <c r="AM90" s="9">
        <v>8.1549942925698907E-2</v>
      </c>
      <c r="AN90" s="10"/>
      <c r="AO90" s="8">
        <v>140.39350999999999</v>
      </c>
      <c r="AP90" s="9"/>
      <c r="AQ90" s="9"/>
      <c r="AR90" s="9">
        <v>115.73555</v>
      </c>
      <c r="AS90" s="10"/>
      <c r="AT90" s="9">
        <v>1.50751737242937</v>
      </c>
      <c r="AU90" s="9"/>
      <c r="AV90" s="9"/>
      <c r="AW90" s="9">
        <v>0.10276187007755</v>
      </c>
      <c r="AX90" s="10"/>
      <c r="AY90" s="8">
        <v>98.41377</v>
      </c>
      <c r="AZ90" s="9"/>
      <c r="BA90" s="9"/>
      <c r="BB90" s="9">
        <v>63.57826</v>
      </c>
      <c r="BC90" s="10"/>
      <c r="BD90" s="9">
        <v>1.42732528460025</v>
      </c>
      <c r="BE90" s="9"/>
      <c r="BF90" s="9"/>
      <c r="BG90" s="9">
        <v>9.2692116224081605E-2</v>
      </c>
      <c r="BH90" s="10"/>
      <c r="BI90" s="8">
        <v>103.17393</v>
      </c>
      <c r="BJ90" s="9"/>
      <c r="BK90" s="9"/>
      <c r="BL90" s="9">
        <v>82.069670000000002</v>
      </c>
      <c r="BM90" s="10"/>
      <c r="BN90" s="9">
        <v>1.38668415653705</v>
      </c>
      <c r="BO90" s="9"/>
      <c r="BP90" s="9"/>
      <c r="BQ90" s="9">
        <v>8.0846472433627095E-2</v>
      </c>
      <c r="BR90" s="10"/>
      <c r="BS90" s="8">
        <v>100.63106000000001</v>
      </c>
      <c r="BT90" s="9"/>
      <c r="BU90" s="9"/>
      <c r="BV90" s="9">
        <v>80.521500000000003</v>
      </c>
      <c r="BW90" s="10"/>
      <c r="BX90" s="9">
        <v>1.2785165761709201</v>
      </c>
      <c r="BY90" s="9"/>
      <c r="BZ90" s="9"/>
      <c r="CA90" s="9">
        <v>7.9580931351647802E-2</v>
      </c>
      <c r="CB90" s="10"/>
      <c r="CC90" s="8">
        <v>58.960537000000002</v>
      </c>
      <c r="CD90" s="9"/>
      <c r="CE90" s="9"/>
      <c r="CF90" s="9">
        <v>26.452839999999998</v>
      </c>
      <c r="CG90" s="10"/>
      <c r="CH90" s="9">
        <v>1.26584698027372</v>
      </c>
      <c r="CI90" s="9"/>
      <c r="CJ90" s="9"/>
      <c r="CK90" s="9">
        <v>6.5584650325960406E-2</v>
      </c>
      <c r="CL90" s="10"/>
    </row>
    <row r="91" spans="1:90" x14ac:dyDescent="0.25">
      <c r="A91" s="8">
        <v>125.85760999999999</v>
      </c>
      <c r="B91" s="9"/>
      <c r="C91" s="9"/>
      <c r="D91" s="9">
        <v>112.02791000000001</v>
      </c>
      <c r="E91" s="10"/>
      <c r="F91" s="9">
        <v>1.5218810589313501</v>
      </c>
      <c r="G91" s="9"/>
      <c r="H91" s="9"/>
      <c r="I91" s="9">
        <v>8.8764221869422094E-2</v>
      </c>
      <c r="J91" s="10"/>
      <c r="K91" s="8">
        <v>117.1206</v>
      </c>
      <c r="L91" s="9"/>
      <c r="M91" s="9"/>
      <c r="N91" s="9">
        <v>105.36636</v>
      </c>
      <c r="O91" s="10"/>
      <c r="P91" s="9">
        <v>1.50533881533145</v>
      </c>
      <c r="Q91" s="9"/>
      <c r="R91" s="9"/>
      <c r="S91" s="9">
        <v>6.6605028267740299E-2</v>
      </c>
      <c r="T91" s="10"/>
      <c r="U91" s="8">
        <v>101.03989</v>
      </c>
      <c r="V91" s="9"/>
      <c r="W91" s="9"/>
      <c r="X91" s="9">
        <v>93.308689999999999</v>
      </c>
      <c r="Y91" s="10"/>
      <c r="Z91" s="9">
        <v>1.4521666047573001</v>
      </c>
      <c r="AA91" s="9"/>
      <c r="AB91" s="9"/>
      <c r="AC91" s="9">
        <v>7.4372621975412903E-2</v>
      </c>
      <c r="AD91" s="10"/>
      <c r="AE91" s="8">
        <v>142.34187</v>
      </c>
      <c r="AF91" s="9"/>
      <c r="AG91" s="9"/>
      <c r="AH91" s="9">
        <v>117.00960499999999</v>
      </c>
      <c r="AI91" s="10"/>
      <c r="AJ91" s="9">
        <v>1.5273949545621801</v>
      </c>
      <c r="AK91" s="9"/>
      <c r="AL91" s="9"/>
      <c r="AM91" s="9">
        <v>8.5467847346237705E-2</v>
      </c>
      <c r="AN91" s="10"/>
      <c r="AO91" s="8">
        <v>113.824455</v>
      </c>
      <c r="AP91" s="9"/>
      <c r="AQ91" s="9"/>
      <c r="AR91" s="9">
        <v>77.466629999999995</v>
      </c>
      <c r="AS91" s="10"/>
      <c r="AT91" s="9">
        <v>1.41829257142543</v>
      </c>
      <c r="AU91" s="9"/>
      <c r="AV91" s="9"/>
      <c r="AW91" s="9">
        <v>6.5813123986358302E-2</v>
      </c>
      <c r="AX91" s="10"/>
      <c r="AY91" s="8">
        <v>101.25291</v>
      </c>
      <c r="AZ91" s="9"/>
      <c r="BA91" s="9"/>
      <c r="BB91" s="9">
        <v>66.424790000000002</v>
      </c>
      <c r="BC91" s="10"/>
      <c r="BD91" s="9">
        <v>1.39129314869642</v>
      </c>
      <c r="BE91" s="9"/>
      <c r="BF91" s="9"/>
      <c r="BG91" s="9">
        <v>5.87313268427316E-2</v>
      </c>
      <c r="BH91" s="10"/>
      <c r="BI91" s="8">
        <v>112.24643</v>
      </c>
      <c r="BJ91" s="9"/>
      <c r="BK91" s="9"/>
      <c r="BL91" s="9">
        <v>86.548590000000004</v>
      </c>
      <c r="BM91" s="10"/>
      <c r="BN91" s="9">
        <v>1.3711010713577201</v>
      </c>
      <c r="BO91" s="9"/>
      <c r="BP91" s="9"/>
      <c r="BQ91" s="9">
        <v>8.4673407587523702E-2</v>
      </c>
      <c r="BR91" s="10"/>
      <c r="BS91" s="8">
        <v>78.696070000000006</v>
      </c>
      <c r="BT91" s="9"/>
      <c r="BU91" s="9"/>
      <c r="BV91" s="9">
        <v>32.444504000000002</v>
      </c>
      <c r="BW91" s="10"/>
      <c r="BX91" s="9">
        <v>1.3037592003941501</v>
      </c>
      <c r="BY91" s="9"/>
      <c r="BZ91" s="9"/>
      <c r="CA91" s="9">
        <v>7.3633110654391098E-2</v>
      </c>
      <c r="CB91" s="10"/>
      <c r="CC91" s="8">
        <v>58.679175999999998</v>
      </c>
      <c r="CD91" s="9"/>
      <c r="CE91" s="9"/>
      <c r="CF91" s="9">
        <v>23.229322</v>
      </c>
      <c r="CG91" s="10"/>
      <c r="CH91" s="9">
        <v>1.2578815952539399</v>
      </c>
      <c r="CI91" s="9"/>
      <c r="CJ91" s="9"/>
      <c r="CK91" s="9">
        <v>6.14174951881385E-2</v>
      </c>
      <c r="CL91" s="10"/>
    </row>
    <row r="92" spans="1:90" x14ac:dyDescent="0.25">
      <c r="A92" s="8">
        <v>89.714470000000006</v>
      </c>
      <c r="B92" s="9"/>
      <c r="C92" s="9"/>
      <c r="D92" s="9">
        <v>65.849040000000002</v>
      </c>
      <c r="E92" s="10"/>
      <c r="F92" s="9">
        <v>1.45072262001037</v>
      </c>
      <c r="G92" s="9"/>
      <c r="H92" s="9"/>
      <c r="I92" s="9">
        <v>7.92312355371214E-2</v>
      </c>
      <c r="J92" s="10"/>
      <c r="K92" s="8">
        <v>92.175560000000004</v>
      </c>
      <c r="L92" s="9"/>
      <c r="M92" s="9"/>
      <c r="N92" s="9">
        <v>68.422934999999995</v>
      </c>
      <c r="O92" s="10"/>
      <c r="P92" s="9">
        <v>1.42054769229888</v>
      </c>
      <c r="Q92" s="9"/>
      <c r="R92" s="9"/>
      <c r="S92" s="9">
        <v>7.5334633811186102E-2</v>
      </c>
      <c r="T92" s="10"/>
      <c r="U92" s="8">
        <v>119.46971000000001</v>
      </c>
      <c r="V92" s="9"/>
      <c r="W92" s="9"/>
      <c r="X92" s="9">
        <v>101.340485</v>
      </c>
      <c r="Y92" s="10"/>
      <c r="Z92" s="9">
        <v>1.45696027207374</v>
      </c>
      <c r="AA92" s="9"/>
      <c r="AB92" s="9"/>
      <c r="AC92" s="9">
        <v>6.7026396506936106E-2</v>
      </c>
      <c r="AD92" s="10"/>
      <c r="AE92" s="8">
        <v>165.58922999999999</v>
      </c>
      <c r="AF92" s="9"/>
      <c r="AG92" s="9"/>
      <c r="AH92" s="9">
        <v>147.2903</v>
      </c>
      <c r="AI92" s="10"/>
      <c r="AJ92" s="9">
        <v>1.5171567565202699</v>
      </c>
      <c r="AK92" s="9"/>
      <c r="AL92" s="9"/>
      <c r="AM92" s="9">
        <v>8.3310810432677504E-2</v>
      </c>
      <c r="AN92" s="10"/>
      <c r="AO92" s="8">
        <v>101.091324</v>
      </c>
      <c r="AP92" s="9"/>
      <c r="AQ92" s="9"/>
      <c r="AR92" s="9">
        <v>73.760634999999994</v>
      </c>
      <c r="AS92" s="10"/>
      <c r="AT92" s="9">
        <v>1.39292878258228</v>
      </c>
      <c r="AU92" s="9"/>
      <c r="AV92" s="9"/>
      <c r="AW92" s="9">
        <v>6.4142119947700901E-2</v>
      </c>
      <c r="AX92" s="10"/>
      <c r="AY92" s="8">
        <v>88.009513999999996</v>
      </c>
      <c r="AZ92" s="9"/>
      <c r="BA92" s="9"/>
      <c r="BB92" s="9">
        <v>57.148060000000001</v>
      </c>
      <c r="BC92" s="10"/>
      <c r="BD92" s="9">
        <v>1.37841361808776</v>
      </c>
      <c r="BE92" s="9"/>
      <c r="BF92" s="9"/>
      <c r="BG92" s="9">
        <v>7.6214030677111994E-2</v>
      </c>
      <c r="BH92" s="10"/>
      <c r="BI92" s="8">
        <v>106.00876</v>
      </c>
      <c r="BJ92" s="9"/>
      <c r="BK92" s="9"/>
      <c r="BL92" s="9">
        <v>64.080119999999994</v>
      </c>
      <c r="BM92" s="10"/>
      <c r="BN92" s="9">
        <v>1.38704591363668</v>
      </c>
      <c r="BO92" s="9"/>
      <c r="BP92" s="9"/>
      <c r="BQ92" s="9">
        <v>6.6879464656606005E-2</v>
      </c>
      <c r="BR92" s="10"/>
      <c r="BS92" s="8">
        <v>94.095470000000006</v>
      </c>
      <c r="BT92" s="9"/>
      <c r="BU92" s="9"/>
      <c r="BV92" s="9">
        <v>58.660193999999997</v>
      </c>
      <c r="BW92" s="10"/>
      <c r="BX92" s="9">
        <v>1.37738669776916</v>
      </c>
      <c r="BY92" s="9"/>
      <c r="BZ92" s="9"/>
      <c r="CA92" s="9">
        <v>7.2423112563667694E-2</v>
      </c>
      <c r="CB92" s="10"/>
      <c r="CC92" s="8">
        <v>108.62136</v>
      </c>
      <c r="CD92" s="9"/>
      <c r="CE92" s="9"/>
      <c r="CF92" s="9">
        <v>107.44969</v>
      </c>
      <c r="CG92" s="10"/>
      <c r="CH92" s="9">
        <v>1.3051973973512601</v>
      </c>
      <c r="CI92" s="9"/>
      <c r="CJ92" s="9"/>
      <c r="CK92" s="9">
        <v>9.6494891446991596E-2</v>
      </c>
      <c r="CL92" s="10"/>
    </row>
    <row r="93" spans="1:90" x14ac:dyDescent="0.25">
      <c r="A93" s="8">
        <v>126.79406</v>
      </c>
      <c r="B93" s="9"/>
      <c r="C93" s="9"/>
      <c r="D93" s="9">
        <v>125.2525</v>
      </c>
      <c r="E93" s="10"/>
      <c r="F93" s="9">
        <v>1.47614033281803</v>
      </c>
      <c r="G93" s="9"/>
      <c r="H93" s="9"/>
      <c r="I93" s="9">
        <v>8.5870171442885404E-2</v>
      </c>
      <c r="J93" s="10"/>
      <c r="K93" s="8">
        <v>103.02495</v>
      </c>
      <c r="L93" s="9"/>
      <c r="M93" s="9"/>
      <c r="N93" s="9">
        <v>94.351119999999995</v>
      </c>
      <c r="O93" s="10"/>
      <c r="P93" s="9">
        <v>1.45361688327789</v>
      </c>
      <c r="Q93" s="9"/>
      <c r="R93" s="9"/>
      <c r="S93" s="9">
        <v>8.7639587906539501E-2</v>
      </c>
      <c r="T93" s="10"/>
      <c r="U93" s="8">
        <v>77.558229999999995</v>
      </c>
      <c r="V93" s="9"/>
      <c r="W93" s="9"/>
      <c r="X93" s="9">
        <v>55.313029999999998</v>
      </c>
      <c r="Y93" s="10"/>
      <c r="Z93" s="9">
        <v>1.3916806294918</v>
      </c>
      <c r="AA93" s="9"/>
      <c r="AB93" s="9"/>
      <c r="AC93" s="9">
        <v>7.2145634650689905E-2</v>
      </c>
      <c r="AD93" s="10"/>
      <c r="AE93" s="8">
        <v>132.92081999999999</v>
      </c>
      <c r="AF93" s="9"/>
      <c r="AG93" s="9"/>
      <c r="AH93" s="9">
        <v>108.27932</v>
      </c>
      <c r="AI93" s="10"/>
      <c r="AJ93" s="9">
        <v>1.4795448213815601</v>
      </c>
      <c r="AK93" s="9"/>
      <c r="AL93" s="9"/>
      <c r="AM93" s="9">
        <v>7.88062509117997E-2</v>
      </c>
      <c r="AN93" s="10"/>
      <c r="AO93" s="8">
        <v>116.21707000000001</v>
      </c>
      <c r="AP93" s="9"/>
      <c r="AQ93" s="9"/>
      <c r="AR93" s="9">
        <v>77.753209999999996</v>
      </c>
      <c r="AS93" s="10"/>
      <c r="AT93" s="9">
        <v>1.48638956260681</v>
      </c>
      <c r="AU93" s="9"/>
      <c r="AV93" s="9"/>
      <c r="AW93" s="9">
        <v>7.3406102123266995E-2</v>
      </c>
      <c r="AX93" s="10"/>
      <c r="AY93" s="8">
        <v>90.920685000000006</v>
      </c>
      <c r="AZ93" s="9"/>
      <c r="BA93" s="9"/>
      <c r="BB93" s="9">
        <v>53.431089999999998</v>
      </c>
      <c r="BC93" s="10"/>
      <c r="BD93" s="9">
        <v>1.3521179349422401</v>
      </c>
      <c r="BE93" s="9"/>
      <c r="BF93" s="9"/>
      <c r="BG93" s="9">
        <v>7.0537959326906305E-2</v>
      </c>
      <c r="BH93" s="10"/>
      <c r="BI93" s="8">
        <v>135.05699999999999</v>
      </c>
      <c r="BJ93" s="9"/>
      <c r="BK93" s="9"/>
      <c r="BL93" s="9">
        <v>104.52112</v>
      </c>
      <c r="BM93" s="10"/>
      <c r="BN93" s="9">
        <v>1.45769265568256</v>
      </c>
      <c r="BO93" s="9"/>
      <c r="BP93" s="9"/>
      <c r="BQ93" s="9">
        <v>0.10921017276446</v>
      </c>
      <c r="BR93" s="10"/>
      <c r="BS93" s="8">
        <v>115.35611</v>
      </c>
      <c r="BT93" s="9"/>
      <c r="BU93" s="9"/>
      <c r="BV93" s="9">
        <v>88.835769999999997</v>
      </c>
      <c r="BW93" s="10"/>
      <c r="BX93" s="9">
        <v>1.39342219018936</v>
      </c>
      <c r="BY93" s="9"/>
      <c r="BZ93" s="9"/>
      <c r="CA93" s="9">
        <v>9.60264379707534E-2</v>
      </c>
      <c r="CB93" s="10"/>
      <c r="CC93" s="8">
        <v>86.584410000000005</v>
      </c>
      <c r="CD93" s="9"/>
      <c r="CE93" s="9"/>
      <c r="CF93" s="9">
        <v>58.12677</v>
      </c>
      <c r="CG93" s="10"/>
      <c r="CH93" s="9">
        <v>1.3037595824003201</v>
      </c>
      <c r="CI93" s="9"/>
      <c r="CJ93" s="9"/>
      <c r="CK93" s="9">
        <v>8.4126440974957695E-2</v>
      </c>
      <c r="CL93" s="10"/>
    </row>
    <row r="94" spans="1:90" x14ac:dyDescent="0.25">
      <c r="A94" s="20">
        <v>106.99569</v>
      </c>
      <c r="B94" s="21"/>
      <c r="C94" s="21"/>
      <c r="D94" s="21">
        <v>99.183580000000006</v>
      </c>
      <c r="E94" s="22"/>
      <c r="F94" s="21">
        <v>1.4459261902570699</v>
      </c>
      <c r="G94" s="21"/>
      <c r="H94" s="21"/>
      <c r="I94" s="21">
        <v>8.4373699920992001E-2</v>
      </c>
      <c r="J94" s="22"/>
      <c r="K94" s="20">
        <v>98.628299999999996</v>
      </c>
      <c r="L94" s="21"/>
      <c r="M94" s="21"/>
      <c r="N94" s="21">
        <v>81.31268</v>
      </c>
      <c r="O94" s="22"/>
      <c r="P94" s="21">
        <v>1.45671136391162</v>
      </c>
      <c r="Q94" s="21"/>
      <c r="R94" s="21"/>
      <c r="S94" s="21">
        <v>6.5882703462821005E-2</v>
      </c>
      <c r="T94" s="22"/>
      <c r="U94" s="20">
        <v>111.44159999999999</v>
      </c>
      <c r="V94" s="21"/>
      <c r="W94" s="21"/>
      <c r="X94" s="21">
        <v>81.35736</v>
      </c>
      <c r="Y94" s="22"/>
      <c r="Z94" s="21">
        <v>1.4824750785827601</v>
      </c>
      <c r="AA94" s="21"/>
      <c r="AB94" s="21"/>
      <c r="AC94" s="21">
        <v>7.2375590122109396E-2</v>
      </c>
      <c r="AD94" s="22"/>
      <c r="AE94" s="20">
        <v>128.68810999999999</v>
      </c>
      <c r="AF94" s="21"/>
      <c r="AG94" s="21"/>
      <c r="AH94" s="21">
        <v>106.42803000000001</v>
      </c>
      <c r="AI94" s="22"/>
      <c r="AJ94" s="21">
        <v>1.48326975965499</v>
      </c>
      <c r="AK94" s="21"/>
      <c r="AL94" s="21"/>
      <c r="AM94" s="21">
        <v>8.5790629200381399E-2</v>
      </c>
      <c r="AN94" s="22"/>
      <c r="AO94" s="20">
        <v>169.97167999999999</v>
      </c>
      <c r="AP94" s="21"/>
      <c r="AQ94" s="21"/>
      <c r="AR94" s="21">
        <v>149.42894000000001</v>
      </c>
      <c r="AS94" s="22"/>
      <c r="AT94" s="21">
        <v>1.5368918724059999</v>
      </c>
      <c r="AU94" s="21"/>
      <c r="AV94" s="21"/>
      <c r="AW94" s="21">
        <v>9.5055492527001406E-2</v>
      </c>
      <c r="AX94" s="22"/>
      <c r="AY94" s="20">
        <v>87.322136</v>
      </c>
      <c r="AZ94" s="21"/>
      <c r="BA94" s="21"/>
      <c r="BB94" s="21">
        <v>46.1036</v>
      </c>
      <c r="BC94" s="22"/>
      <c r="BD94" s="21">
        <v>1.37797918915748</v>
      </c>
      <c r="BE94" s="21"/>
      <c r="BF94" s="21"/>
      <c r="BG94" s="21">
        <v>6.5022077536852907E-2</v>
      </c>
      <c r="BH94" s="22"/>
      <c r="BI94" s="20">
        <v>110.96796399999999</v>
      </c>
      <c r="BJ94" s="21"/>
      <c r="BK94" s="21"/>
      <c r="BL94" s="21">
        <v>109.89615000000001</v>
      </c>
      <c r="BM94" s="22"/>
      <c r="BN94" s="21">
        <v>1.40663727951049</v>
      </c>
      <c r="BO94" s="21"/>
      <c r="BP94" s="21"/>
      <c r="BQ94" s="21">
        <v>9.3648705573077903E-2</v>
      </c>
      <c r="BR94" s="22"/>
      <c r="BS94" s="20">
        <v>70.886480000000006</v>
      </c>
      <c r="BT94" s="21"/>
      <c r="BU94" s="21"/>
      <c r="BV94" s="21">
        <v>28.549927</v>
      </c>
      <c r="BW94" s="22"/>
      <c r="BX94" s="21">
        <v>1.2482210103273299</v>
      </c>
      <c r="BY94" s="21"/>
      <c r="BZ94" s="21"/>
      <c r="CA94" s="21">
        <v>4.1878981753607797E-2</v>
      </c>
      <c r="CB94" s="22"/>
      <c r="CC94" s="20">
        <v>58.260283999999999</v>
      </c>
      <c r="CD94" s="21"/>
      <c r="CE94" s="21"/>
      <c r="CF94" s="21">
        <v>30.220998999999999</v>
      </c>
      <c r="CG94" s="22"/>
      <c r="CH94" s="21">
        <v>1.2236924029588601</v>
      </c>
      <c r="CI94" s="21"/>
      <c r="CJ94" s="21"/>
      <c r="CK94" s="21">
        <v>5.6313882540966698E-2</v>
      </c>
      <c r="CL94" s="22"/>
    </row>
    <row r="95" spans="1:90" x14ac:dyDescent="0.25">
      <c r="A95" s="8">
        <v>51.375843000000003</v>
      </c>
      <c r="B95" s="9"/>
      <c r="C95" s="9"/>
      <c r="D95" s="9"/>
      <c r="E95" s="10">
        <v>66.966896000000006</v>
      </c>
      <c r="F95" s="9">
        <v>1.27670657557249</v>
      </c>
      <c r="G95" s="9"/>
      <c r="H95" s="9"/>
      <c r="I95" s="9"/>
      <c r="J95" s="10">
        <v>5.1125849007016999E-2</v>
      </c>
      <c r="K95" s="8">
        <v>46.779952999999999</v>
      </c>
      <c r="L95" s="9"/>
      <c r="M95" s="9"/>
      <c r="N95" s="9"/>
      <c r="O95" s="10">
        <v>58.022522000000002</v>
      </c>
      <c r="P95" s="9">
        <v>1.2646287758350301</v>
      </c>
      <c r="Q95" s="9"/>
      <c r="R95" s="9"/>
      <c r="S95" s="9"/>
      <c r="T95" s="10">
        <v>5.8226050766446699E-2</v>
      </c>
      <c r="U95" s="8">
        <v>31.510912000000001</v>
      </c>
      <c r="V95" s="9"/>
      <c r="W95" s="9"/>
      <c r="X95" s="9"/>
      <c r="Y95" s="10">
        <v>29.244228</v>
      </c>
      <c r="Z95" s="9">
        <v>1.19006503528356</v>
      </c>
      <c r="AA95" s="9"/>
      <c r="AB95" s="9"/>
      <c r="AC95" s="9"/>
      <c r="AD95" s="10">
        <v>4.20451550915995E-2</v>
      </c>
      <c r="AE95" s="8">
        <v>46.626980000000003</v>
      </c>
      <c r="AF95" s="9"/>
      <c r="AG95" s="9"/>
      <c r="AH95" s="9"/>
      <c r="AI95" s="10">
        <v>42.441160000000004</v>
      </c>
      <c r="AJ95" s="9">
        <v>1.20620005142688</v>
      </c>
      <c r="AK95" s="9"/>
      <c r="AL95" s="9"/>
      <c r="AM95" s="9"/>
      <c r="AN95" s="10">
        <v>5.1005502454877297E-2</v>
      </c>
      <c r="AO95" s="8">
        <v>44.452652</v>
      </c>
      <c r="AP95" s="9"/>
      <c r="AQ95" s="9"/>
      <c r="AR95" s="9"/>
      <c r="AS95" s="10">
        <v>38.761166000000003</v>
      </c>
      <c r="AT95" s="9">
        <v>1.17638334068655</v>
      </c>
      <c r="AU95" s="9"/>
      <c r="AV95" s="9"/>
      <c r="AW95" s="9"/>
      <c r="AX95" s="10">
        <v>4.4097269729813302E-2</v>
      </c>
      <c r="AY95" s="8">
        <v>42.754204000000001</v>
      </c>
      <c r="AZ95" s="9"/>
      <c r="BA95" s="9"/>
      <c r="BB95" s="9"/>
      <c r="BC95" s="10">
        <v>39.212485999999998</v>
      </c>
      <c r="BD95" s="9">
        <v>1.16457766658067</v>
      </c>
      <c r="BE95" s="9"/>
      <c r="BF95" s="9"/>
      <c r="BG95" s="9"/>
      <c r="BH95" s="10">
        <v>4.8996702368605399E-2</v>
      </c>
      <c r="BI95" s="8">
        <v>47.613056</v>
      </c>
      <c r="BJ95" s="9"/>
      <c r="BK95" s="9"/>
      <c r="BL95" s="9"/>
      <c r="BM95" s="10">
        <v>33.650337</v>
      </c>
      <c r="BN95" s="9">
        <v>1.11054227775335</v>
      </c>
      <c r="BO95" s="9"/>
      <c r="BP95" s="9"/>
      <c r="BQ95" s="9"/>
      <c r="BR95" s="10">
        <v>3.7416503048716201E-2</v>
      </c>
      <c r="BS95" s="8">
        <v>49.472360000000002</v>
      </c>
      <c r="BT95" s="9"/>
      <c r="BU95" s="9"/>
      <c r="BV95" s="9"/>
      <c r="BW95" s="10">
        <v>49.054073000000002</v>
      </c>
      <c r="BX95" s="9">
        <v>1.06995922994613</v>
      </c>
      <c r="BY95" s="9"/>
      <c r="BZ95" s="9"/>
      <c r="CA95" s="9"/>
      <c r="CB95" s="10">
        <v>2.6208210877924399E-2</v>
      </c>
      <c r="CC95" s="8">
        <v>34.629379999999998</v>
      </c>
      <c r="CD95" s="9"/>
      <c r="CE95" s="9"/>
      <c r="CF95" s="9"/>
      <c r="CG95" s="10">
        <v>24.222197999999999</v>
      </c>
      <c r="CH95" s="9">
        <v>1.0569702587723699</v>
      </c>
      <c r="CI95" s="9"/>
      <c r="CJ95" s="9"/>
      <c r="CK95" s="9"/>
      <c r="CL95" s="10">
        <v>1.92111134058407E-2</v>
      </c>
    </row>
    <row r="96" spans="1:90" x14ac:dyDescent="0.25">
      <c r="A96" s="8">
        <v>72.686679999999996</v>
      </c>
      <c r="B96" s="9"/>
      <c r="C96" s="9"/>
      <c r="D96" s="9"/>
      <c r="E96" s="10">
        <v>85.598269999999999</v>
      </c>
      <c r="F96" s="9">
        <v>1.30304966199398</v>
      </c>
      <c r="G96" s="9"/>
      <c r="H96" s="9"/>
      <c r="I96" s="9"/>
      <c r="J96" s="10">
        <v>5.2389142285007399E-2</v>
      </c>
      <c r="K96" s="8">
        <v>42.863807999999999</v>
      </c>
      <c r="L96" s="9"/>
      <c r="M96" s="9"/>
      <c r="N96" s="9"/>
      <c r="O96" s="10">
        <v>43.730049999999999</v>
      </c>
      <c r="P96" s="9">
        <v>1.2587330901026701</v>
      </c>
      <c r="Q96" s="9"/>
      <c r="R96" s="9"/>
      <c r="S96" s="9"/>
      <c r="T96" s="10">
        <v>5.0784192447221099E-2</v>
      </c>
      <c r="U96" s="8">
        <v>34.135933000000001</v>
      </c>
      <c r="V96" s="9"/>
      <c r="W96" s="9"/>
      <c r="X96" s="9"/>
      <c r="Y96" s="10">
        <v>32.974784999999997</v>
      </c>
      <c r="Z96" s="9">
        <v>1.2159053006768199</v>
      </c>
      <c r="AA96" s="9"/>
      <c r="AB96" s="9"/>
      <c r="AC96" s="9"/>
      <c r="AD96" s="10">
        <v>4.9232283753073397E-2</v>
      </c>
      <c r="AE96" s="8">
        <v>43.030003000000001</v>
      </c>
      <c r="AF96" s="9"/>
      <c r="AG96" s="9"/>
      <c r="AH96" s="9"/>
      <c r="AI96" s="10">
        <v>39.000354999999999</v>
      </c>
      <c r="AJ96" s="9">
        <v>1.2084112643599501</v>
      </c>
      <c r="AK96" s="9"/>
      <c r="AL96" s="9"/>
      <c r="AM96" s="9"/>
      <c r="AN96" s="10">
        <v>4.6230923085048503E-2</v>
      </c>
      <c r="AO96" s="8">
        <v>40.488750000000003</v>
      </c>
      <c r="AP96" s="9"/>
      <c r="AQ96" s="9"/>
      <c r="AR96" s="9"/>
      <c r="AS96" s="10">
        <v>34.792557000000002</v>
      </c>
      <c r="AT96" s="9">
        <v>1.1763708654045999</v>
      </c>
      <c r="AU96" s="9"/>
      <c r="AV96" s="9"/>
      <c r="AW96" s="9"/>
      <c r="AX96" s="10">
        <v>4.1083402936967703E-2</v>
      </c>
      <c r="AY96" s="8">
        <v>38.249355000000001</v>
      </c>
      <c r="AZ96" s="9"/>
      <c r="BA96" s="9"/>
      <c r="BB96" s="9"/>
      <c r="BC96" s="10">
        <v>26.390366</v>
      </c>
      <c r="BD96" s="9">
        <v>1.13420550334453</v>
      </c>
      <c r="BE96" s="9"/>
      <c r="BF96" s="9"/>
      <c r="BG96" s="9"/>
      <c r="BH96" s="10">
        <v>4.2595789883374598E-2</v>
      </c>
      <c r="BI96" s="8">
        <v>42.538531999999996</v>
      </c>
      <c r="BJ96" s="9"/>
      <c r="BK96" s="9"/>
      <c r="BL96" s="9"/>
      <c r="BM96" s="10">
        <v>27.836020999999999</v>
      </c>
      <c r="BN96" s="9">
        <v>1.15200587838888</v>
      </c>
      <c r="BO96" s="9"/>
      <c r="BP96" s="9"/>
      <c r="BQ96" s="9"/>
      <c r="BR96" s="10">
        <v>4.7760954595254299E-2</v>
      </c>
      <c r="BS96" s="8">
        <v>42.659945999999998</v>
      </c>
      <c r="BT96" s="9"/>
      <c r="BU96" s="9"/>
      <c r="BV96" s="9"/>
      <c r="BW96" s="10">
        <v>28.416889999999999</v>
      </c>
      <c r="BX96" s="9">
        <v>1.10902976819872</v>
      </c>
      <c r="BY96" s="9"/>
      <c r="BZ96" s="9"/>
      <c r="CA96" s="9"/>
      <c r="CB96" s="10">
        <v>3.7822120869417102E-2</v>
      </c>
      <c r="CC96" s="8">
        <v>35.448394999999998</v>
      </c>
      <c r="CD96" s="9"/>
      <c r="CE96" s="9"/>
      <c r="CF96" s="9"/>
      <c r="CG96" s="10">
        <v>22.300581000000001</v>
      </c>
      <c r="CH96" s="9">
        <v>1.07810453003644</v>
      </c>
      <c r="CI96" s="9"/>
      <c r="CJ96" s="9"/>
      <c r="CK96" s="9"/>
      <c r="CL96" s="10">
        <v>3.731439991162E-2</v>
      </c>
    </row>
    <row r="97" spans="1:90" x14ac:dyDescent="0.25">
      <c r="A97" s="8">
        <v>80.067509999999999</v>
      </c>
      <c r="B97" s="9"/>
      <c r="C97" s="9"/>
      <c r="D97" s="9"/>
      <c r="E97" s="10">
        <v>97.89228</v>
      </c>
      <c r="F97" s="9">
        <v>1.3371962352394999</v>
      </c>
      <c r="G97" s="9"/>
      <c r="H97" s="9"/>
      <c r="I97" s="9"/>
      <c r="J97" s="10">
        <v>6.21912790959364E-2</v>
      </c>
      <c r="K97" s="8">
        <v>41.640630000000002</v>
      </c>
      <c r="L97" s="9"/>
      <c r="M97" s="9"/>
      <c r="N97" s="9"/>
      <c r="O97" s="10">
        <v>45.992516000000002</v>
      </c>
      <c r="P97" s="9">
        <v>1.2410247582793199</v>
      </c>
      <c r="Q97" s="9"/>
      <c r="R97" s="9"/>
      <c r="S97" s="9"/>
      <c r="T97" s="10">
        <v>4.6259123822364197E-2</v>
      </c>
      <c r="U97" s="8">
        <v>37.191189999999999</v>
      </c>
      <c r="V97" s="9"/>
      <c r="W97" s="9"/>
      <c r="X97" s="9"/>
      <c r="Y97" s="10">
        <v>37.205722999999999</v>
      </c>
      <c r="Z97" s="9">
        <v>1.23794414263963</v>
      </c>
      <c r="AA97" s="9"/>
      <c r="AB97" s="9"/>
      <c r="AC97" s="9"/>
      <c r="AD97" s="10">
        <v>5.6258430942885698E-2</v>
      </c>
      <c r="AE97" s="8">
        <v>40.826042000000001</v>
      </c>
      <c r="AF97" s="9"/>
      <c r="AG97" s="9"/>
      <c r="AH97" s="9"/>
      <c r="AI97" s="10">
        <v>38.642516999999998</v>
      </c>
      <c r="AJ97" s="9">
        <v>1.1981171061992599</v>
      </c>
      <c r="AK97" s="9"/>
      <c r="AL97" s="9"/>
      <c r="AM97" s="9"/>
      <c r="AN97" s="10">
        <v>4.5041570293323299E-2</v>
      </c>
      <c r="AO97" s="8">
        <v>43.249896999999997</v>
      </c>
      <c r="AP97" s="9"/>
      <c r="AQ97" s="9"/>
      <c r="AR97" s="9"/>
      <c r="AS97" s="10">
        <v>36.715096000000003</v>
      </c>
      <c r="AT97" s="9">
        <v>1.1775951198935499</v>
      </c>
      <c r="AU97" s="9"/>
      <c r="AV97" s="9"/>
      <c r="AW97" s="9"/>
      <c r="AX97" s="10">
        <v>4.8985359445543802E-2</v>
      </c>
      <c r="AY97" s="8">
        <v>42.40249</v>
      </c>
      <c r="AZ97" s="9"/>
      <c r="BA97" s="9"/>
      <c r="BB97" s="9"/>
      <c r="BC97" s="10">
        <v>32.970509999999997</v>
      </c>
      <c r="BD97" s="9">
        <v>1.13464434602856</v>
      </c>
      <c r="BE97" s="9"/>
      <c r="BF97" s="9"/>
      <c r="BG97" s="9"/>
      <c r="BH97" s="10">
        <v>3.6718279822478703E-2</v>
      </c>
      <c r="BI97" s="8">
        <v>47.978565000000003</v>
      </c>
      <c r="BJ97" s="9"/>
      <c r="BK97" s="9"/>
      <c r="BL97" s="9"/>
      <c r="BM97" s="10">
        <v>39.761539999999997</v>
      </c>
      <c r="BN97" s="9">
        <v>1.1487197702526999</v>
      </c>
      <c r="BO97" s="9"/>
      <c r="BP97" s="9"/>
      <c r="BQ97" s="9"/>
      <c r="BR97" s="10">
        <v>4.8128341914234998E-2</v>
      </c>
      <c r="BS97" s="8">
        <v>36.631149999999998</v>
      </c>
      <c r="BT97" s="9"/>
      <c r="BU97" s="9"/>
      <c r="BV97" s="9"/>
      <c r="BW97" s="10">
        <v>18.989124</v>
      </c>
      <c r="BX97" s="9">
        <v>1.09164774996042</v>
      </c>
      <c r="BY97" s="9"/>
      <c r="BZ97" s="9"/>
      <c r="CA97" s="9"/>
      <c r="CB97" s="10">
        <v>3.2728333829685798E-2</v>
      </c>
      <c r="CC97" s="8">
        <v>32.354660000000003</v>
      </c>
      <c r="CD97" s="9"/>
      <c r="CE97" s="9"/>
      <c r="CF97" s="9"/>
      <c r="CG97" s="10">
        <v>15.639794</v>
      </c>
      <c r="CH97" s="9">
        <v>1.0541634989380799</v>
      </c>
      <c r="CI97" s="9"/>
      <c r="CJ97" s="9"/>
      <c r="CK97" s="9"/>
      <c r="CL97" s="10">
        <v>2.6087459298000298E-2</v>
      </c>
    </row>
    <row r="98" spans="1:90" x14ac:dyDescent="0.25">
      <c r="A98" s="8">
        <v>77.222740000000002</v>
      </c>
      <c r="B98" s="9"/>
      <c r="C98" s="9"/>
      <c r="D98" s="9"/>
      <c r="E98" s="10">
        <v>95.449370000000002</v>
      </c>
      <c r="F98" s="9">
        <v>1.3340407336354201</v>
      </c>
      <c r="G98" s="9"/>
      <c r="H98" s="9"/>
      <c r="I98" s="9"/>
      <c r="J98" s="10">
        <v>5.2266218828500299E-2</v>
      </c>
      <c r="K98" s="8">
        <v>54.984898000000001</v>
      </c>
      <c r="L98" s="9"/>
      <c r="M98" s="9"/>
      <c r="N98" s="9"/>
      <c r="O98" s="10">
        <v>58.896988</v>
      </c>
      <c r="P98" s="9">
        <v>1.3102297121286299</v>
      </c>
      <c r="Q98" s="9"/>
      <c r="R98" s="9"/>
      <c r="S98" s="9"/>
      <c r="T98" s="10">
        <v>6.3020612563859796E-2</v>
      </c>
      <c r="U98" s="8">
        <v>38.938957000000002</v>
      </c>
      <c r="V98" s="9"/>
      <c r="W98" s="9"/>
      <c r="X98" s="9"/>
      <c r="Y98" s="10">
        <v>40.87811</v>
      </c>
      <c r="Z98" s="9">
        <v>1.22659831658005</v>
      </c>
      <c r="AA98" s="9"/>
      <c r="AB98" s="9"/>
      <c r="AC98" s="9"/>
      <c r="AD98" s="10">
        <v>5.57154984574448E-2</v>
      </c>
      <c r="AE98" s="8">
        <v>42.192146000000001</v>
      </c>
      <c r="AF98" s="9"/>
      <c r="AG98" s="9"/>
      <c r="AH98" s="9"/>
      <c r="AI98" s="10">
        <v>37.847256000000002</v>
      </c>
      <c r="AJ98" s="9">
        <v>1.22358385464549</v>
      </c>
      <c r="AK98" s="9"/>
      <c r="AL98" s="9"/>
      <c r="AM98" s="9"/>
      <c r="AN98" s="10">
        <v>6.0048616703152598E-2</v>
      </c>
      <c r="AO98" s="8">
        <v>45.244576000000002</v>
      </c>
      <c r="AP98" s="9"/>
      <c r="AQ98" s="9"/>
      <c r="AR98" s="9"/>
      <c r="AS98" s="10">
        <v>42.840290000000003</v>
      </c>
      <c r="AT98" s="9">
        <v>1.1640190232396099</v>
      </c>
      <c r="AU98" s="9"/>
      <c r="AV98" s="9"/>
      <c r="AW98" s="9"/>
      <c r="AX98" s="10">
        <v>4.3565638757652299E-2</v>
      </c>
      <c r="AY98" s="8">
        <v>35.770209999999999</v>
      </c>
      <c r="AZ98" s="9"/>
      <c r="BA98" s="9"/>
      <c r="BB98" s="9"/>
      <c r="BC98" s="10">
        <v>24.776088999999999</v>
      </c>
      <c r="BD98" s="9">
        <v>1.12940975427627</v>
      </c>
      <c r="BE98" s="9"/>
      <c r="BF98" s="9"/>
      <c r="BG98" s="9"/>
      <c r="BH98" s="10">
        <v>3.4925045535068602E-2</v>
      </c>
      <c r="BI98" s="8">
        <v>45.418174999999998</v>
      </c>
      <c r="BJ98" s="9"/>
      <c r="BK98" s="9"/>
      <c r="BL98" s="9"/>
      <c r="BM98" s="10">
        <v>31.848175000000001</v>
      </c>
      <c r="BN98" s="9">
        <v>1.14148287200927</v>
      </c>
      <c r="BO98" s="9"/>
      <c r="BP98" s="9"/>
      <c r="BQ98" s="9"/>
      <c r="BR98" s="10">
        <v>4.1324026049474903E-2</v>
      </c>
      <c r="BS98" s="8">
        <v>40.238888000000003</v>
      </c>
      <c r="BT98" s="9"/>
      <c r="BU98" s="9"/>
      <c r="BV98" s="9"/>
      <c r="BW98" s="10">
        <v>24.056992000000001</v>
      </c>
      <c r="BX98" s="9">
        <v>1.1181266201436499</v>
      </c>
      <c r="BY98" s="9"/>
      <c r="BZ98" s="9"/>
      <c r="CA98" s="9"/>
      <c r="CB98" s="10">
        <v>4.3240945403794001E-2</v>
      </c>
      <c r="CC98" s="8">
        <v>46.257565</v>
      </c>
      <c r="CD98" s="9"/>
      <c r="CE98" s="9"/>
      <c r="CF98" s="9"/>
      <c r="CG98" s="10">
        <v>39.89781</v>
      </c>
      <c r="CH98" s="9">
        <v>1.0771959568262099</v>
      </c>
      <c r="CI98" s="9"/>
      <c r="CJ98" s="9"/>
      <c r="CK98" s="9"/>
      <c r="CL98" s="10">
        <v>3.20905295550169E-2</v>
      </c>
    </row>
    <row r="99" spans="1:90" x14ac:dyDescent="0.25">
      <c r="A99" s="8">
        <v>52.828119999999998</v>
      </c>
      <c r="B99" s="9"/>
      <c r="C99" s="9"/>
      <c r="D99" s="9"/>
      <c r="E99" s="10">
        <v>65.246830000000003</v>
      </c>
      <c r="F99" s="9">
        <v>1.2942039716243701</v>
      </c>
      <c r="G99" s="9"/>
      <c r="H99" s="9"/>
      <c r="I99" s="9"/>
      <c r="J99" s="10">
        <v>6.1203616769842199E-2</v>
      </c>
      <c r="K99" s="8">
        <v>55.804340000000003</v>
      </c>
      <c r="L99" s="9"/>
      <c r="M99" s="9"/>
      <c r="N99" s="9"/>
      <c r="O99" s="10">
        <v>62.320099999999996</v>
      </c>
      <c r="P99" s="9">
        <v>1.2829487236142101</v>
      </c>
      <c r="Q99" s="9"/>
      <c r="R99" s="9"/>
      <c r="S99" s="9"/>
      <c r="T99" s="10">
        <v>5.75272971617454E-2</v>
      </c>
      <c r="U99" s="8">
        <v>38.416440000000001</v>
      </c>
      <c r="V99" s="9"/>
      <c r="W99" s="9"/>
      <c r="X99" s="9"/>
      <c r="Y99" s="10">
        <v>36.759990000000002</v>
      </c>
      <c r="Z99" s="9">
        <v>1.22977050697803</v>
      </c>
      <c r="AA99" s="9"/>
      <c r="AB99" s="9"/>
      <c r="AC99" s="9"/>
      <c r="AD99" s="10">
        <v>5.37257813936153E-2</v>
      </c>
      <c r="AE99" s="8">
        <v>43.908034999999998</v>
      </c>
      <c r="AF99" s="9"/>
      <c r="AG99" s="9"/>
      <c r="AH99" s="9"/>
      <c r="AI99" s="10">
        <v>43.728813000000002</v>
      </c>
      <c r="AJ99" s="9">
        <v>1.20572116464376</v>
      </c>
      <c r="AK99" s="9"/>
      <c r="AL99" s="9"/>
      <c r="AM99" s="9"/>
      <c r="AN99" s="10">
        <v>5.1387515759897098E-2</v>
      </c>
      <c r="AO99" s="8">
        <v>37.383102000000001</v>
      </c>
      <c r="AP99" s="9"/>
      <c r="AQ99" s="9"/>
      <c r="AR99" s="9"/>
      <c r="AS99" s="10">
        <v>30.240852</v>
      </c>
      <c r="AT99" s="9">
        <v>1.1764028965830799</v>
      </c>
      <c r="AU99" s="9"/>
      <c r="AV99" s="9"/>
      <c r="AW99" s="9"/>
      <c r="AX99" s="10">
        <v>4.7110488699154303E-2</v>
      </c>
      <c r="AY99" s="8">
        <v>40.392040000000001</v>
      </c>
      <c r="AZ99" s="9"/>
      <c r="BA99" s="9"/>
      <c r="BB99" s="9"/>
      <c r="BC99" s="10">
        <v>29.216614</v>
      </c>
      <c r="BD99" s="9">
        <v>1.13443562760949</v>
      </c>
      <c r="BE99" s="9"/>
      <c r="BF99" s="9"/>
      <c r="BG99" s="9"/>
      <c r="BH99" s="10">
        <v>3.8800923572390102E-2</v>
      </c>
      <c r="BI99" s="8">
        <v>53.231383999999998</v>
      </c>
      <c r="BJ99" s="9"/>
      <c r="BK99" s="9"/>
      <c r="BL99" s="9"/>
      <c r="BM99" s="10">
        <v>42.527389999999997</v>
      </c>
      <c r="BN99" s="9">
        <v>1.1550810737311801</v>
      </c>
      <c r="BO99" s="9"/>
      <c r="BP99" s="9"/>
      <c r="BQ99" s="9"/>
      <c r="BR99" s="10">
        <v>5.0281890695435601E-2</v>
      </c>
      <c r="BS99" s="8">
        <v>36.898712000000003</v>
      </c>
      <c r="BT99" s="9"/>
      <c r="BU99" s="9"/>
      <c r="BV99" s="9"/>
      <c r="BW99" s="10">
        <v>18.896864000000001</v>
      </c>
      <c r="BX99" s="9">
        <v>1.0869370439052499</v>
      </c>
      <c r="BY99" s="9"/>
      <c r="BZ99" s="9"/>
      <c r="CA99" s="9"/>
      <c r="CB99" s="10">
        <v>3.3005419157855098E-2</v>
      </c>
      <c r="CC99" s="8">
        <v>45.119087</v>
      </c>
      <c r="CD99" s="9"/>
      <c r="CE99" s="9"/>
      <c r="CF99" s="9"/>
      <c r="CG99" s="10">
        <v>29.253385999999999</v>
      </c>
      <c r="CH99" s="9">
        <v>1.0964534640014101</v>
      </c>
      <c r="CI99" s="9"/>
      <c r="CJ99" s="9"/>
      <c r="CK99" s="9"/>
      <c r="CL99" s="10">
        <v>3.4430174385558503E-2</v>
      </c>
    </row>
    <row r="100" spans="1:90" x14ac:dyDescent="0.25">
      <c r="A100" s="8">
        <v>59.721809999999998</v>
      </c>
      <c r="B100" s="9"/>
      <c r="C100" s="9"/>
      <c r="D100" s="9"/>
      <c r="E100" s="10">
        <v>85.721500000000006</v>
      </c>
      <c r="F100" s="9">
        <v>1.30473957896232</v>
      </c>
      <c r="G100" s="9"/>
      <c r="H100" s="9"/>
      <c r="I100" s="9"/>
      <c r="J100" s="10">
        <v>6.0506628526687797E-2</v>
      </c>
      <c r="K100" s="8">
        <v>47.121070000000003</v>
      </c>
      <c r="L100" s="9"/>
      <c r="M100" s="9"/>
      <c r="N100" s="9"/>
      <c r="O100" s="10">
        <v>52.616840000000003</v>
      </c>
      <c r="P100" s="9">
        <v>1.2696845820248099</v>
      </c>
      <c r="Q100" s="9"/>
      <c r="R100" s="9"/>
      <c r="S100" s="9"/>
      <c r="T100" s="10">
        <v>5.3066191313061999E-2</v>
      </c>
      <c r="U100" s="8">
        <v>45.406196999999999</v>
      </c>
      <c r="V100" s="9"/>
      <c r="W100" s="9"/>
      <c r="X100" s="9"/>
      <c r="Y100" s="10">
        <v>46.660490000000003</v>
      </c>
      <c r="Z100" s="9">
        <v>1.2335154864788</v>
      </c>
      <c r="AA100" s="9"/>
      <c r="AB100" s="9"/>
      <c r="AC100" s="9"/>
      <c r="AD100" s="10">
        <v>5.4308789733137797E-2</v>
      </c>
      <c r="AE100" s="8">
        <v>34.812399999999997</v>
      </c>
      <c r="AF100" s="9"/>
      <c r="AG100" s="9"/>
      <c r="AH100" s="9"/>
      <c r="AI100" s="10">
        <v>27.505459999999999</v>
      </c>
      <c r="AJ100" s="9">
        <v>1.1871914800405501</v>
      </c>
      <c r="AK100" s="9"/>
      <c r="AL100" s="9"/>
      <c r="AM100" s="9"/>
      <c r="AN100" s="10">
        <v>4.5460456578804598E-2</v>
      </c>
      <c r="AO100" s="8">
        <v>41.996581999999997</v>
      </c>
      <c r="AP100" s="9"/>
      <c r="AQ100" s="9"/>
      <c r="AR100" s="9"/>
      <c r="AS100" s="10">
        <v>37.618701999999999</v>
      </c>
      <c r="AT100" s="9">
        <v>1.1811711002588201</v>
      </c>
      <c r="AU100" s="9"/>
      <c r="AV100" s="9"/>
      <c r="AW100" s="9"/>
      <c r="AX100" s="10">
        <v>4.5238408132747397E-2</v>
      </c>
      <c r="AY100" s="8">
        <v>39.186028</v>
      </c>
      <c r="AZ100" s="9"/>
      <c r="BA100" s="9"/>
      <c r="BB100" s="9"/>
      <c r="BC100" s="10">
        <v>29.521682999999999</v>
      </c>
      <c r="BD100" s="9">
        <v>1.1308922544717701</v>
      </c>
      <c r="BE100" s="9"/>
      <c r="BF100" s="9"/>
      <c r="BG100" s="9"/>
      <c r="BH100" s="10">
        <v>3.5701687361073403E-2</v>
      </c>
      <c r="BI100" s="8">
        <v>44.369777999999997</v>
      </c>
      <c r="BJ100" s="9"/>
      <c r="BK100" s="9"/>
      <c r="BL100" s="9"/>
      <c r="BM100" s="10">
        <v>32.261325999999997</v>
      </c>
      <c r="BN100" s="9">
        <v>1.1747196102142301</v>
      </c>
      <c r="BO100" s="9"/>
      <c r="BP100" s="9"/>
      <c r="BQ100" s="9"/>
      <c r="BR100" s="10">
        <v>5.5506790471959597E-2</v>
      </c>
      <c r="BS100" s="8">
        <v>38.412143999999998</v>
      </c>
      <c r="BT100" s="9"/>
      <c r="BU100" s="9"/>
      <c r="BV100" s="9"/>
      <c r="BW100" s="10">
        <v>24.905522999999999</v>
      </c>
      <c r="BX100" s="9">
        <v>1.09957173913717</v>
      </c>
      <c r="BY100" s="9"/>
      <c r="BZ100" s="9"/>
      <c r="CA100" s="9"/>
      <c r="CB100" s="10">
        <v>3.0873684375621099E-2</v>
      </c>
      <c r="CC100" s="8">
        <v>38.364212000000002</v>
      </c>
      <c r="CD100" s="9"/>
      <c r="CE100" s="9"/>
      <c r="CF100" s="9"/>
      <c r="CG100" s="10">
        <v>19.195723000000001</v>
      </c>
      <c r="CH100" s="9">
        <v>1.0621353827714901</v>
      </c>
      <c r="CI100" s="9"/>
      <c r="CJ100" s="9"/>
      <c r="CK100" s="9"/>
      <c r="CL100" s="10">
        <v>2.7830317242107602E-2</v>
      </c>
    </row>
    <row r="101" spans="1:90" x14ac:dyDescent="0.25">
      <c r="A101" s="8">
        <v>163.52043</v>
      </c>
      <c r="B101" s="9"/>
      <c r="C101" s="9"/>
      <c r="D101" s="9"/>
      <c r="E101" s="10">
        <v>205.02042</v>
      </c>
      <c r="F101" s="9">
        <v>1.38565563142299</v>
      </c>
      <c r="G101" s="9"/>
      <c r="H101" s="9"/>
      <c r="I101" s="9"/>
      <c r="J101" s="10">
        <v>6.4415722424639901E-2</v>
      </c>
      <c r="K101" s="8">
        <v>38.98236</v>
      </c>
      <c r="L101" s="9"/>
      <c r="M101" s="9"/>
      <c r="N101" s="9"/>
      <c r="O101" s="10">
        <v>42.889263</v>
      </c>
      <c r="P101" s="9">
        <v>1.2222527281045901</v>
      </c>
      <c r="Q101" s="9"/>
      <c r="R101" s="9"/>
      <c r="S101" s="9"/>
      <c r="T101" s="10">
        <v>4.94839665049071E-2</v>
      </c>
      <c r="U101" s="8">
        <v>39.865650000000002</v>
      </c>
      <c r="V101" s="9"/>
      <c r="W101" s="9"/>
      <c r="X101" s="9"/>
      <c r="Y101" s="10">
        <v>39.900863999999999</v>
      </c>
      <c r="Z101" s="9">
        <v>1.2131415196061099</v>
      </c>
      <c r="AA101" s="9"/>
      <c r="AB101" s="9"/>
      <c r="AC101" s="9"/>
      <c r="AD101" s="10">
        <v>4.9065082506417897E-2</v>
      </c>
      <c r="AE101" s="8">
        <v>41.430366999999997</v>
      </c>
      <c r="AF101" s="9"/>
      <c r="AG101" s="9"/>
      <c r="AH101" s="9"/>
      <c r="AI101" s="10">
        <v>40.675350000000002</v>
      </c>
      <c r="AJ101" s="9">
        <v>1.21231578445434</v>
      </c>
      <c r="AK101" s="9"/>
      <c r="AL101" s="9"/>
      <c r="AM101" s="9"/>
      <c r="AN101" s="10">
        <v>5.2650690003615302E-2</v>
      </c>
      <c r="AO101" s="8">
        <v>41.348278000000001</v>
      </c>
      <c r="AP101" s="9"/>
      <c r="AQ101" s="9"/>
      <c r="AR101" s="9"/>
      <c r="AS101" s="10">
        <v>35.933757999999997</v>
      </c>
      <c r="AT101" s="9">
        <v>1.1769631243646099</v>
      </c>
      <c r="AU101" s="9"/>
      <c r="AV101" s="9"/>
      <c r="AW101" s="9"/>
      <c r="AX101" s="10">
        <v>4.7829554910409001E-2</v>
      </c>
      <c r="AY101" s="8">
        <v>42.019657000000002</v>
      </c>
      <c r="AZ101" s="9"/>
      <c r="BA101" s="9"/>
      <c r="BB101" s="9"/>
      <c r="BC101" s="10">
        <v>31.706779999999998</v>
      </c>
      <c r="BD101" s="9">
        <v>1.15971588435769</v>
      </c>
      <c r="BE101" s="9"/>
      <c r="BF101" s="9"/>
      <c r="BG101" s="9"/>
      <c r="BH101" s="10">
        <v>4.7210266635275701E-2</v>
      </c>
      <c r="BI101" s="8">
        <v>39.966422999999999</v>
      </c>
      <c r="BJ101" s="9"/>
      <c r="BK101" s="9"/>
      <c r="BL101" s="9"/>
      <c r="BM101" s="10">
        <v>28.3536</v>
      </c>
      <c r="BN101" s="9">
        <v>1.1345888294875599</v>
      </c>
      <c r="BO101" s="9"/>
      <c r="BP101" s="9"/>
      <c r="BQ101" s="9"/>
      <c r="BR101" s="10">
        <v>3.9777160736054397E-2</v>
      </c>
      <c r="BS101" s="8">
        <v>48.579155</v>
      </c>
      <c r="BT101" s="9"/>
      <c r="BU101" s="9"/>
      <c r="BV101" s="9"/>
      <c r="BW101" s="10">
        <v>39.354140000000001</v>
      </c>
      <c r="BX101" s="9">
        <v>1.12363248613476</v>
      </c>
      <c r="BY101" s="9"/>
      <c r="BZ101" s="9"/>
      <c r="CA101" s="9"/>
      <c r="CB101" s="10">
        <v>4.3440091153310198E-2</v>
      </c>
      <c r="CC101" s="8">
        <v>45.810467000000003</v>
      </c>
      <c r="CD101" s="9"/>
      <c r="CE101" s="9"/>
      <c r="CF101" s="9"/>
      <c r="CG101" s="10">
        <v>46.531280000000002</v>
      </c>
      <c r="CH101" s="9">
        <v>1.0627257650494499</v>
      </c>
      <c r="CI101" s="9"/>
      <c r="CJ101" s="9"/>
      <c r="CK101" s="9"/>
      <c r="CL101" s="10">
        <v>3.0355369463973301E-2</v>
      </c>
    </row>
    <row r="102" spans="1:90" x14ac:dyDescent="0.25">
      <c r="A102" s="8">
        <v>58.375900000000001</v>
      </c>
      <c r="B102" s="9"/>
      <c r="C102" s="9"/>
      <c r="D102" s="9"/>
      <c r="E102" s="10">
        <v>68.343220000000002</v>
      </c>
      <c r="F102" s="9">
        <v>1.30465615588426</v>
      </c>
      <c r="G102" s="9"/>
      <c r="H102" s="9"/>
      <c r="I102" s="9"/>
      <c r="J102" s="10">
        <v>6.01607505891429E-2</v>
      </c>
      <c r="K102" s="8">
        <v>34.852474000000001</v>
      </c>
      <c r="L102" s="9"/>
      <c r="M102" s="9"/>
      <c r="N102" s="9"/>
      <c r="O102" s="10">
        <v>34.271479999999997</v>
      </c>
      <c r="P102" s="9">
        <v>1.2379146339893301</v>
      </c>
      <c r="Q102" s="9"/>
      <c r="R102" s="9"/>
      <c r="S102" s="9"/>
      <c r="T102" s="10">
        <v>4.8271302925601701E-2</v>
      </c>
      <c r="U102" s="8">
        <v>40.251980000000003</v>
      </c>
      <c r="V102" s="9"/>
      <c r="W102" s="9"/>
      <c r="X102" s="9"/>
      <c r="Y102" s="10">
        <v>39.29092</v>
      </c>
      <c r="Z102" s="9">
        <v>1.22986036753654</v>
      </c>
      <c r="AA102" s="9"/>
      <c r="AB102" s="9"/>
      <c r="AC102" s="9"/>
      <c r="AD102" s="10">
        <v>5.23133248292042E-2</v>
      </c>
      <c r="AE102" s="8">
        <v>35.502566999999999</v>
      </c>
      <c r="AF102" s="9"/>
      <c r="AG102" s="9"/>
      <c r="AH102" s="9"/>
      <c r="AI102" s="10">
        <v>28.945527999999999</v>
      </c>
      <c r="AJ102" s="9">
        <v>1.19422366160154</v>
      </c>
      <c r="AK102" s="9"/>
      <c r="AL102" s="9"/>
      <c r="AM102" s="9"/>
      <c r="AN102" s="10">
        <v>4.8602778815689501E-2</v>
      </c>
      <c r="AO102" s="8">
        <v>41.753402999999999</v>
      </c>
      <c r="AP102" s="9"/>
      <c r="AQ102" s="9"/>
      <c r="AR102" s="9"/>
      <c r="AS102" s="10">
        <v>34.801079999999999</v>
      </c>
      <c r="AT102" s="9">
        <v>1.1937675090432101</v>
      </c>
      <c r="AU102" s="9"/>
      <c r="AV102" s="9"/>
      <c r="AW102" s="9"/>
      <c r="AX102" s="10">
        <v>5.2725032749505803E-2</v>
      </c>
      <c r="AY102" s="8">
        <v>42.901519999999998</v>
      </c>
      <c r="AZ102" s="9"/>
      <c r="BA102" s="9"/>
      <c r="BB102" s="9"/>
      <c r="BC102" s="10">
        <v>33.742516000000002</v>
      </c>
      <c r="BD102" s="9">
        <v>1.1249756933450601</v>
      </c>
      <c r="BE102" s="9"/>
      <c r="BF102" s="9"/>
      <c r="BG102" s="9"/>
      <c r="BH102" s="10">
        <v>3.2770622598913099E-2</v>
      </c>
      <c r="BI102" s="8">
        <v>48.042859999999997</v>
      </c>
      <c r="BJ102" s="9"/>
      <c r="BK102" s="9"/>
      <c r="BL102" s="9"/>
      <c r="BM102" s="10">
        <v>37.862926000000002</v>
      </c>
      <c r="BN102" s="9">
        <v>1.1664835823178199</v>
      </c>
      <c r="BO102" s="9"/>
      <c r="BP102" s="9"/>
      <c r="BQ102" s="9"/>
      <c r="BR102" s="10">
        <v>5.3569727075041998E-2</v>
      </c>
      <c r="BS102" s="8">
        <v>40.361960000000003</v>
      </c>
      <c r="BT102" s="9"/>
      <c r="BU102" s="9"/>
      <c r="BV102" s="9"/>
      <c r="BW102" s="10">
        <v>25.023168999999999</v>
      </c>
      <c r="BX102" s="9">
        <v>1.07151189312338</v>
      </c>
      <c r="BY102" s="9"/>
      <c r="BZ102" s="9"/>
      <c r="CA102" s="9"/>
      <c r="CB102" s="10">
        <v>2.5325180462990399E-2</v>
      </c>
      <c r="CC102" s="8">
        <v>32.303449999999998</v>
      </c>
      <c r="CD102" s="9"/>
      <c r="CE102" s="9"/>
      <c r="CF102" s="9"/>
      <c r="CG102" s="10">
        <v>19.350439999999999</v>
      </c>
      <c r="CH102" s="9">
        <v>1.0617477405071201</v>
      </c>
      <c r="CI102" s="9"/>
      <c r="CJ102" s="9"/>
      <c r="CK102" s="9"/>
      <c r="CL102" s="10">
        <v>2.4889691081269399E-2</v>
      </c>
    </row>
    <row r="103" spans="1:90" x14ac:dyDescent="0.25">
      <c r="A103" s="8">
        <v>57.097073000000002</v>
      </c>
      <c r="B103" s="9"/>
      <c r="C103" s="9"/>
      <c r="D103" s="9"/>
      <c r="E103" s="10">
        <v>69.286415000000005</v>
      </c>
      <c r="F103" s="9">
        <v>1.2850307039022399</v>
      </c>
      <c r="G103" s="9"/>
      <c r="H103" s="9"/>
      <c r="I103" s="9"/>
      <c r="J103" s="10">
        <v>5.1411430810733898E-2</v>
      </c>
      <c r="K103" s="8">
        <v>52.400165999999999</v>
      </c>
      <c r="L103" s="9"/>
      <c r="M103" s="9"/>
      <c r="N103" s="9"/>
      <c r="O103" s="10">
        <v>59.590200000000003</v>
      </c>
      <c r="P103" s="9">
        <v>1.2760778914690001</v>
      </c>
      <c r="Q103" s="9"/>
      <c r="R103" s="9"/>
      <c r="S103" s="9"/>
      <c r="T103" s="10">
        <v>5.9818180898001602E-2</v>
      </c>
      <c r="U103" s="8">
        <v>43.005116000000001</v>
      </c>
      <c r="V103" s="9"/>
      <c r="W103" s="9"/>
      <c r="X103" s="9"/>
      <c r="Y103" s="10">
        <v>44.050089999999997</v>
      </c>
      <c r="Z103" s="9">
        <v>1.2394981975555399</v>
      </c>
      <c r="AA103" s="9"/>
      <c r="AB103" s="9"/>
      <c r="AC103" s="9"/>
      <c r="AD103" s="10">
        <v>5.3370133302703703E-2</v>
      </c>
      <c r="AE103" s="8">
        <v>35.802745999999999</v>
      </c>
      <c r="AF103" s="9"/>
      <c r="AG103" s="9"/>
      <c r="AH103" s="9"/>
      <c r="AI103" s="10">
        <v>31.627022</v>
      </c>
      <c r="AJ103" s="9">
        <v>1.1878669261336301</v>
      </c>
      <c r="AK103" s="9"/>
      <c r="AL103" s="9"/>
      <c r="AM103" s="9"/>
      <c r="AN103" s="10">
        <v>4.9839003852776599E-2</v>
      </c>
      <c r="AO103" s="8">
        <v>54.351170000000003</v>
      </c>
      <c r="AP103" s="9"/>
      <c r="AQ103" s="9"/>
      <c r="AR103" s="9"/>
      <c r="AS103" s="10">
        <v>54.920333999999997</v>
      </c>
      <c r="AT103" s="9">
        <v>1.2189642013609401</v>
      </c>
      <c r="AU103" s="9"/>
      <c r="AV103" s="9"/>
      <c r="AW103" s="9"/>
      <c r="AX103" s="10">
        <v>5.4078313354555499E-2</v>
      </c>
      <c r="AY103" s="8">
        <v>38.502524999999999</v>
      </c>
      <c r="AZ103" s="9"/>
      <c r="BA103" s="9"/>
      <c r="BB103" s="9"/>
      <c r="BC103" s="10">
        <v>26.052458000000001</v>
      </c>
      <c r="BD103" s="9">
        <v>1.14283249139785</v>
      </c>
      <c r="BE103" s="9"/>
      <c r="BF103" s="9"/>
      <c r="BG103" s="9"/>
      <c r="BH103" s="10">
        <v>3.9262347781089398E-2</v>
      </c>
      <c r="BI103" s="8">
        <v>45.280856999999997</v>
      </c>
      <c r="BJ103" s="9"/>
      <c r="BK103" s="9"/>
      <c r="BL103" s="9"/>
      <c r="BM103" s="10">
        <v>38.865760000000002</v>
      </c>
      <c r="BN103" s="9">
        <v>1.10026066583395</v>
      </c>
      <c r="BO103" s="9"/>
      <c r="BP103" s="9"/>
      <c r="BQ103" s="9"/>
      <c r="BR103" s="10">
        <v>3.0708546522714601E-2</v>
      </c>
      <c r="BS103" s="8">
        <v>46.631810000000002</v>
      </c>
      <c r="BT103" s="9"/>
      <c r="BU103" s="9"/>
      <c r="BV103" s="9"/>
      <c r="BW103" s="10">
        <v>30.793645999999999</v>
      </c>
      <c r="BX103" s="9">
        <v>1.1007884362936</v>
      </c>
      <c r="BY103" s="9"/>
      <c r="BZ103" s="9"/>
      <c r="CA103" s="9"/>
      <c r="CB103" s="10">
        <v>2.89306042177312E-2</v>
      </c>
      <c r="CC103" s="8">
        <v>38.554614999999998</v>
      </c>
      <c r="CD103" s="9"/>
      <c r="CE103" s="9"/>
      <c r="CF103" s="9"/>
      <c r="CG103" s="10">
        <v>21.616795</v>
      </c>
      <c r="CH103" s="9">
        <v>1.06053374847769</v>
      </c>
      <c r="CI103" s="9"/>
      <c r="CJ103" s="9"/>
      <c r="CK103" s="9"/>
      <c r="CL103" s="10">
        <v>2.4480720913781201E-2</v>
      </c>
    </row>
    <row r="104" spans="1:90" x14ac:dyDescent="0.25">
      <c r="A104" s="8">
        <v>59.262610000000002</v>
      </c>
      <c r="B104" s="9"/>
      <c r="C104" s="9"/>
      <c r="D104" s="9"/>
      <c r="E104" s="10">
        <v>68.097679999999997</v>
      </c>
      <c r="F104" s="9">
        <v>1.30829852503538</v>
      </c>
      <c r="G104" s="9"/>
      <c r="H104" s="9"/>
      <c r="I104" s="9"/>
      <c r="J104" s="10">
        <v>5.5273302983368598E-2</v>
      </c>
      <c r="K104" s="8">
        <v>40.109893999999997</v>
      </c>
      <c r="L104" s="9"/>
      <c r="M104" s="9"/>
      <c r="N104" s="9"/>
      <c r="O104" s="10">
        <v>46.420430000000003</v>
      </c>
      <c r="P104" s="9">
        <v>1.22718009138107</v>
      </c>
      <c r="Q104" s="9"/>
      <c r="R104" s="9"/>
      <c r="S104" s="9"/>
      <c r="T104" s="10">
        <v>4.8556380289536301E-2</v>
      </c>
      <c r="U104" s="8">
        <v>39.736690000000003</v>
      </c>
      <c r="V104" s="9"/>
      <c r="W104" s="9"/>
      <c r="X104" s="9"/>
      <c r="Y104" s="10">
        <v>43.292915000000001</v>
      </c>
      <c r="Z104" s="9">
        <v>1.2120330675542299</v>
      </c>
      <c r="AA104" s="9"/>
      <c r="AB104" s="9"/>
      <c r="AC104" s="9"/>
      <c r="AD104" s="10">
        <v>4.7296955228830803E-2</v>
      </c>
      <c r="AE104" s="8">
        <v>37.254353000000002</v>
      </c>
      <c r="AF104" s="9"/>
      <c r="AG104" s="9"/>
      <c r="AH104" s="9"/>
      <c r="AI104" s="10">
        <v>32.866222</v>
      </c>
      <c r="AJ104" s="9">
        <v>1.19519112083315</v>
      </c>
      <c r="AK104" s="9"/>
      <c r="AL104" s="9"/>
      <c r="AM104" s="9"/>
      <c r="AN104" s="10">
        <v>4.89481472795446E-2</v>
      </c>
      <c r="AO104" s="8">
        <v>41.746974999999999</v>
      </c>
      <c r="AP104" s="9"/>
      <c r="AQ104" s="9"/>
      <c r="AR104" s="9"/>
      <c r="AS104" s="10">
        <v>37.540942999999999</v>
      </c>
      <c r="AT104" s="9">
        <v>1.19272264838218</v>
      </c>
      <c r="AU104" s="9"/>
      <c r="AV104" s="9"/>
      <c r="AW104" s="9"/>
      <c r="AX104" s="10">
        <v>4.89663909433143E-2</v>
      </c>
      <c r="AY104" s="8">
        <v>44.798817</v>
      </c>
      <c r="AZ104" s="9"/>
      <c r="BA104" s="9"/>
      <c r="BB104" s="9"/>
      <c r="BC104" s="10">
        <v>46.623089999999998</v>
      </c>
      <c r="BD104" s="9">
        <v>1.1715227526426299</v>
      </c>
      <c r="BE104" s="9"/>
      <c r="BF104" s="9"/>
      <c r="BG104" s="9"/>
      <c r="BH104" s="10">
        <v>5.7591937477323801E-2</v>
      </c>
      <c r="BI104" s="8">
        <v>47.275191999999997</v>
      </c>
      <c r="BJ104" s="9"/>
      <c r="BK104" s="9"/>
      <c r="BL104" s="9"/>
      <c r="BM104" s="10">
        <v>36.36815</v>
      </c>
      <c r="BN104" s="9">
        <v>1.1621411419212799</v>
      </c>
      <c r="BO104" s="9"/>
      <c r="BP104" s="9"/>
      <c r="BQ104" s="9"/>
      <c r="BR104" s="10">
        <v>5.4531925532905499E-2</v>
      </c>
      <c r="BS104" s="8">
        <v>44.566549999999999</v>
      </c>
      <c r="BT104" s="9"/>
      <c r="BU104" s="9"/>
      <c r="BV104" s="9"/>
      <c r="BW104" s="10">
        <v>31.889294</v>
      </c>
      <c r="BX104" s="9">
        <v>1.1165891572236999</v>
      </c>
      <c r="BY104" s="9"/>
      <c r="BZ104" s="9"/>
      <c r="CA104" s="9"/>
      <c r="CB104" s="10">
        <v>3.7233791976938699E-2</v>
      </c>
      <c r="CC104" s="8">
        <v>37.187199999999997</v>
      </c>
      <c r="CD104" s="9"/>
      <c r="CE104" s="9"/>
      <c r="CF104" s="9"/>
      <c r="CG104" s="10">
        <v>23.492968000000001</v>
      </c>
      <c r="CH104" s="9">
        <v>1.0530364046692799</v>
      </c>
      <c r="CI104" s="9"/>
      <c r="CJ104" s="9"/>
      <c r="CK104" s="9"/>
      <c r="CL104" s="10">
        <v>2.2505249560146601E-2</v>
      </c>
    </row>
    <row r="105" spans="1:90" x14ac:dyDescent="0.25">
      <c r="A105" s="8">
        <v>71.563736000000006</v>
      </c>
      <c r="B105" s="9"/>
      <c r="C105" s="9"/>
      <c r="D105" s="9"/>
      <c r="E105" s="10">
        <v>85.009039999999999</v>
      </c>
      <c r="F105" s="9">
        <v>1.3197325810789999</v>
      </c>
      <c r="G105" s="9"/>
      <c r="H105" s="9"/>
      <c r="I105" s="9"/>
      <c r="J105" s="10">
        <v>5.2110334596237803E-2</v>
      </c>
      <c r="K105" s="8">
        <v>35.989550000000001</v>
      </c>
      <c r="L105" s="9"/>
      <c r="M105" s="9"/>
      <c r="N105" s="9"/>
      <c r="O105" s="10">
        <v>33.837919999999997</v>
      </c>
      <c r="P105" s="9">
        <v>1.2352697379588999</v>
      </c>
      <c r="Q105" s="9"/>
      <c r="R105" s="9"/>
      <c r="S105" s="9"/>
      <c r="T105" s="10">
        <v>4.7568697418763697E-2</v>
      </c>
      <c r="U105" s="8">
        <v>34.764626</v>
      </c>
      <c r="V105" s="9"/>
      <c r="W105" s="9"/>
      <c r="X105" s="9"/>
      <c r="Y105" s="10">
        <v>32.710723999999999</v>
      </c>
      <c r="Z105" s="9">
        <v>1.21590804165601</v>
      </c>
      <c r="AA105" s="9"/>
      <c r="AB105" s="9"/>
      <c r="AC105" s="9"/>
      <c r="AD105" s="10">
        <v>5.0402242594294697E-2</v>
      </c>
      <c r="AE105" s="8">
        <v>43.946055999999999</v>
      </c>
      <c r="AF105" s="9"/>
      <c r="AG105" s="9"/>
      <c r="AH105" s="9"/>
      <c r="AI105" s="10">
        <v>41.536960000000001</v>
      </c>
      <c r="AJ105" s="9">
        <v>1.1937723429203</v>
      </c>
      <c r="AK105" s="9"/>
      <c r="AL105" s="9"/>
      <c r="AM105" s="9"/>
      <c r="AN105" s="10">
        <v>4.56968944329878E-2</v>
      </c>
      <c r="AO105" s="8">
        <v>47.615417000000001</v>
      </c>
      <c r="AP105" s="9"/>
      <c r="AQ105" s="9"/>
      <c r="AR105" s="9"/>
      <c r="AS105" s="10">
        <v>43.032344999999999</v>
      </c>
      <c r="AT105" s="9">
        <v>1.19870059368014</v>
      </c>
      <c r="AU105" s="9"/>
      <c r="AV105" s="9"/>
      <c r="AW105" s="9"/>
      <c r="AX105" s="10">
        <v>5.1037142238202202E-2</v>
      </c>
      <c r="AY105" s="8">
        <v>39.526896999999998</v>
      </c>
      <c r="AZ105" s="9"/>
      <c r="BA105" s="9"/>
      <c r="BB105" s="9"/>
      <c r="BC105" s="10">
        <v>32.232444999999998</v>
      </c>
      <c r="BD105" s="9">
        <v>1.1542660966515501</v>
      </c>
      <c r="BE105" s="9"/>
      <c r="BF105" s="9"/>
      <c r="BG105" s="9"/>
      <c r="BH105" s="10">
        <v>4.8222908251128703E-2</v>
      </c>
      <c r="BI105" s="8">
        <v>36.094883000000003</v>
      </c>
      <c r="BJ105" s="9"/>
      <c r="BK105" s="9"/>
      <c r="BL105" s="9"/>
      <c r="BM105" s="10">
        <v>19.893039999999999</v>
      </c>
      <c r="BN105" s="9">
        <v>1.1123399716615601</v>
      </c>
      <c r="BO105" s="9"/>
      <c r="BP105" s="9"/>
      <c r="BQ105" s="9"/>
      <c r="BR105" s="10">
        <v>3.8295410411776698E-2</v>
      </c>
      <c r="BS105" s="8">
        <v>43.386090000000003</v>
      </c>
      <c r="BT105" s="9"/>
      <c r="BU105" s="9"/>
      <c r="BV105" s="9"/>
      <c r="BW105" s="10">
        <v>35.073532</v>
      </c>
      <c r="BX105" s="9">
        <v>1.10538136279582</v>
      </c>
      <c r="BY105" s="9"/>
      <c r="BZ105" s="9"/>
      <c r="CA105" s="9"/>
      <c r="CB105" s="10">
        <v>3.6978491343522102E-2</v>
      </c>
      <c r="CC105" s="8">
        <v>33.368332000000002</v>
      </c>
      <c r="CD105" s="9"/>
      <c r="CE105" s="9"/>
      <c r="CF105" s="9"/>
      <c r="CG105" s="10">
        <v>10.994396</v>
      </c>
      <c r="CH105" s="9">
        <v>1.05658828026056</v>
      </c>
      <c r="CI105" s="9"/>
      <c r="CJ105" s="9"/>
      <c r="CK105" s="9"/>
      <c r="CL105" s="10">
        <v>1.7995746199747701E-2</v>
      </c>
    </row>
    <row r="106" spans="1:90" x14ac:dyDescent="0.25">
      <c r="A106" s="8">
        <v>54.199565999999997</v>
      </c>
      <c r="B106" s="9"/>
      <c r="C106" s="9"/>
      <c r="D106" s="9"/>
      <c r="E106" s="10">
        <v>66.767229999999998</v>
      </c>
      <c r="F106" s="9">
        <v>1.3014182940125401</v>
      </c>
      <c r="G106" s="9"/>
      <c r="H106" s="9"/>
      <c r="I106" s="9"/>
      <c r="J106" s="10">
        <v>5.6025767104742101E-2</v>
      </c>
      <c r="K106" s="8">
        <v>52.107951999999997</v>
      </c>
      <c r="L106" s="9"/>
      <c r="M106" s="9"/>
      <c r="N106" s="9"/>
      <c r="O106" s="10">
        <v>59.322693000000001</v>
      </c>
      <c r="P106" s="9">
        <v>1.27908479899168</v>
      </c>
      <c r="Q106" s="9"/>
      <c r="R106" s="9"/>
      <c r="S106" s="9"/>
      <c r="T106" s="10">
        <v>5.9871108038191102E-2</v>
      </c>
      <c r="U106" s="8">
        <v>33.518054999999997</v>
      </c>
      <c r="V106" s="9"/>
      <c r="W106" s="9"/>
      <c r="X106" s="9"/>
      <c r="Y106" s="10">
        <v>29.997834999999998</v>
      </c>
      <c r="Z106" s="9">
        <v>1.2106362232565799</v>
      </c>
      <c r="AA106" s="9"/>
      <c r="AB106" s="9"/>
      <c r="AC106" s="9"/>
      <c r="AD106" s="10">
        <v>5.66616085493847E-2</v>
      </c>
      <c r="AE106" s="8">
        <v>35.492919999999998</v>
      </c>
      <c r="AF106" s="9"/>
      <c r="AG106" s="9"/>
      <c r="AH106" s="9"/>
      <c r="AI106" s="10">
        <v>29.697025</v>
      </c>
      <c r="AJ106" s="9">
        <v>1.1802357177138301</v>
      </c>
      <c r="AK106" s="9"/>
      <c r="AL106" s="9"/>
      <c r="AM106" s="9"/>
      <c r="AN106" s="10">
        <v>4.1375068095360699E-2</v>
      </c>
      <c r="AO106" s="8">
        <v>34.931849999999997</v>
      </c>
      <c r="AP106" s="9"/>
      <c r="AQ106" s="9"/>
      <c r="AR106" s="9"/>
      <c r="AS106" s="10">
        <v>27.630127000000002</v>
      </c>
      <c r="AT106" s="9">
        <v>1.15497029489278</v>
      </c>
      <c r="AU106" s="9"/>
      <c r="AV106" s="9"/>
      <c r="AW106" s="9"/>
      <c r="AX106" s="10">
        <v>3.9564443922225898E-2</v>
      </c>
      <c r="AY106" s="8">
        <v>45.438380000000002</v>
      </c>
      <c r="AZ106" s="9"/>
      <c r="BA106" s="9"/>
      <c r="BB106" s="9"/>
      <c r="BC106" s="10">
        <v>38.264200000000002</v>
      </c>
      <c r="BD106" s="9">
        <v>1.1465255668163199</v>
      </c>
      <c r="BE106" s="9"/>
      <c r="BF106" s="9"/>
      <c r="BG106" s="9"/>
      <c r="BH106" s="10">
        <v>4.2856721372700801E-2</v>
      </c>
      <c r="BI106" s="8">
        <v>47.063395999999997</v>
      </c>
      <c r="BJ106" s="9"/>
      <c r="BK106" s="9"/>
      <c r="BL106" s="9"/>
      <c r="BM106" s="10">
        <v>38.785004000000001</v>
      </c>
      <c r="BN106" s="9">
        <v>1.1020956399738699</v>
      </c>
      <c r="BO106" s="9"/>
      <c r="BP106" s="9"/>
      <c r="BQ106" s="9"/>
      <c r="BR106" s="10">
        <v>3.4635258777016197E-2</v>
      </c>
      <c r="BS106" s="8">
        <v>39.584811999999999</v>
      </c>
      <c r="BT106" s="9"/>
      <c r="BU106" s="9"/>
      <c r="BV106" s="9"/>
      <c r="BW106" s="10">
        <v>23.442696000000002</v>
      </c>
      <c r="BX106" s="9">
        <v>1.09874296736717</v>
      </c>
      <c r="BY106" s="9"/>
      <c r="BZ106" s="9"/>
      <c r="CA106" s="9"/>
      <c r="CB106" s="10">
        <v>3.84752631100315E-2</v>
      </c>
      <c r="CC106" s="8">
        <v>29.994669999999999</v>
      </c>
      <c r="CD106" s="9"/>
      <c r="CE106" s="9"/>
      <c r="CF106" s="9"/>
      <c r="CG106" s="10">
        <v>16.242823000000001</v>
      </c>
      <c r="CH106" s="9">
        <v>1.0697642757296499</v>
      </c>
      <c r="CI106" s="9"/>
      <c r="CJ106" s="9"/>
      <c r="CK106" s="9"/>
      <c r="CL106" s="10">
        <v>3.2719866326785897E-2</v>
      </c>
    </row>
    <row r="107" spans="1:90" x14ac:dyDescent="0.25">
      <c r="A107" s="8">
        <v>91.901923999999994</v>
      </c>
      <c r="B107" s="9"/>
      <c r="C107" s="9"/>
      <c r="D107" s="9"/>
      <c r="E107" s="10">
        <v>107.69678500000001</v>
      </c>
      <c r="F107" s="9">
        <v>1.3366437644362399</v>
      </c>
      <c r="G107" s="9"/>
      <c r="H107" s="9"/>
      <c r="I107" s="9"/>
      <c r="J107" s="10">
        <v>5.8609055626685003E-2</v>
      </c>
      <c r="K107" s="8">
        <v>37.263553999999999</v>
      </c>
      <c r="L107" s="9"/>
      <c r="M107" s="9"/>
      <c r="N107" s="9"/>
      <c r="O107" s="10">
        <v>37.484917000000003</v>
      </c>
      <c r="P107" s="9">
        <v>1.2368803247809399</v>
      </c>
      <c r="Q107" s="9"/>
      <c r="R107" s="9"/>
      <c r="S107" s="9"/>
      <c r="T107" s="10">
        <v>5.1813562778354E-2</v>
      </c>
      <c r="U107" s="8">
        <v>43.153669999999998</v>
      </c>
      <c r="V107" s="9"/>
      <c r="W107" s="9"/>
      <c r="X107" s="9"/>
      <c r="Y107" s="10">
        <v>43.588794999999998</v>
      </c>
      <c r="Z107" s="9">
        <v>1.24878801381587</v>
      </c>
      <c r="AA107" s="9"/>
      <c r="AB107" s="9"/>
      <c r="AC107" s="9"/>
      <c r="AD107" s="10">
        <v>6.0271660979957398E-2</v>
      </c>
      <c r="AE107" s="8">
        <v>46.518475000000002</v>
      </c>
      <c r="AF107" s="9"/>
      <c r="AG107" s="9"/>
      <c r="AH107" s="9"/>
      <c r="AI107" s="10">
        <v>45.614044</v>
      </c>
      <c r="AJ107" s="9">
        <v>1.21180400395393</v>
      </c>
      <c r="AK107" s="9"/>
      <c r="AL107" s="9"/>
      <c r="AM107" s="9"/>
      <c r="AN107" s="10">
        <v>5.33172030183518E-2</v>
      </c>
      <c r="AO107" s="8">
        <v>44.792763000000001</v>
      </c>
      <c r="AP107" s="9"/>
      <c r="AQ107" s="9"/>
      <c r="AR107" s="9"/>
      <c r="AS107" s="10">
        <v>41.870229999999999</v>
      </c>
      <c r="AT107" s="9">
        <v>1.19645943045616</v>
      </c>
      <c r="AU107" s="9"/>
      <c r="AV107" s="9"/>
      <c r="AW107" s="9"/>
      <c r="AX107" s="10">
        <v>4.8856682368079503E-2</v>
      </c>
      <c r="AY107" s="8">
        <v>49.758989999999997</v>
      </c>
      <c r="AZ107" s="9"/>
      <c r="BA107" s="9"/>
      <c r="BB107" s="9"/>
      <c r="BC107" s="10">
        <v>42.033054</v>
      </c>
      <c r="BD107" s="9">
        <v>1.18843050518631</v>
      </c>
      <c r="BE107" s="9"/>
      <c r="BF107" s="9"/>
      <c r="BG107" s="9"/>
      <c r="BH107" s="10">
        <v>6.0428638620362997E-2</v>
      </c>
      <c r="BI107" s="8">
        <v>38.036727999999997</v>
      </c>
      <c r="BJ107" s="9"/>
      <c r="BK107" s="9"/>
      <c r="BL107" s="9"/>
      <c r="BM107" s="10">
        <v>25.712060000000001</v>
      </c>
      <c r="BN107" s="9">
        <v>1.10078676256537</v>
      </c>
      <c r="BO107" s="9"/>
      <c r="BP107" s="9"/>
      <c r="BQ107" s="9"/>
      <c r="BR107" s="10">
        <v>3.3197544020960999E-2</v>
      </c>
      <c r="BS107" s="8">
        <v>46.149628</v>
      </c>
      <c r="BT107" s="9"/>
      <c r="BU107" s="9"/>
      <c r="BV107" s="9"/>
      <c r="BW107" s="10">
        <v>38.759540000000001</v>
      </c>
      <c r="BX107" s="9">
        <v>1.1095513824224399</v>
      </c>
      <c r="BY107" s="9"/>
      <c r="BZ107" s="9"/>
      <c r="CA107" s="9"/>
      <c r="CB107" s="10">
        <v>4.2859451100768102E-2</v>
      </c>
      <c r="CC107" s="8">
        <v>39.105525999999998</v>
      </c>
      <c r="CD107" s="9"/>
      <c r="CE107" s="9"/>
      <c r="CF107" s="9"/>
      <c r="CG107" s="10">
        <v>28.639824000000001</v>
      </c>
      <c r="CH107" s="9">
        <v>1.0599547356367101</v>
      </c>
      <c r="CI107" s="9"/>
      <c r="CJ107" s="9"/>
      <c r="CK107" s="9"/>
      <c r="CL107" s="10">
        <v>2.4626491602378099E-2</v>
      </c>
    </row>
    <row r="108" spans="1:90" x14ac:dyDescent="0.25">
      <c r="A108" s="8">
        <v>89.728386</v>
      </c>
      <c r="B108" s="9"/>
      <c r="C108" s="9"/>
      <c r="D108" s="9"/>
      <c r="E108" s="10">
        <v>113.55527499999999</v>
      </c>
      <c r="F108" s="9">
        <v>1.35711414533853</v>
      </c>
      <c r="G108" s="9"/>
      <c r="H108" s="9"/>
      <c r="I108" s="9"/>
      <c r="J108" s="10">
        <v>6.2727235560049902E-2</v>
      </c>
      <c r="K108" s="8">
        <v>42.117280000000001</v>
      </c>
      <c r="L108" s="9"/>
      <c r="M108" s="9"/>
      <c r="N108" s="9"/>
      <c r="O108" s="10">
        <v>47.846176</v>
      </c>
      <c r="P108" s="9">
        <v>1.2533585901856401</v>
      </c>
      <c r="Q108" s="9"/>
      <c r="R108" s="9"/>
      <c r="S108" s="9"/>
      <c r="T108" s="10">
        <v>5.3348679665920398E-2</v>
      </c>
      <c r="U108" s="8">
        <v>40.998173000000001</v>
      </c>
      <c r="V108" s="9"/>
      <c r="W108" s="9"/>
      <c r="X108" s="9"/>
      <c r="Y108" s="10">
        <v>39.535316000000002</v>
      </c>
      <c r="Z108" s="9">
        <v>1.23434354633092</v>
      </c>
      <c r="AA108" s="9"/>
      <c r="AB108" s="9"/>
      <c r="AC108" s="9"/>
      <c r="AD108" s="10">
        <v>5.1548458942019301E-2</v>
      </c>
      <c r="AE108" s="8">
        <v>37.258907000000001</v>
      </c>
      <c r="AF108" s="9"/>
      <c r="AG108" s="9"/>
      <c r="AH108" s="9"/>
      <c r="AI108" s="10">
        <v>33.444186999999999</v>
      </c>
      <c r="AJ108" s="9">
        <v>1.20648589804768</v>
      </c>
      <c r="AK108" s="9"/>
      <c r="AL108" s="9"/>
      <c r="AM108" s="9"/>
      <c r="AN108" s="10">
        <v>5.2317413838981801E-2</v>
      </c>
      <c r="AO108" s="8">
        <v>52.523266</v>
      </c>
      <c r="AP108" s="9"/>
      <c r="AQ108" s="9"/>
      <c r="AR108" s="9"/>
      <c r="AS108" s="10">
        <v>56.526688</v>
      </c>
      <c r="AT108" s="9">
        <v>1.20698330655694</v>
      </c>
      <c r="AU108" s="9"/>
      <c r="AV108" s="9"/>
      <c r="AW108" s="9"/>
      <c r="AX108" s="10">
        <v>5.7344181316062698E-2</v>
      </c>
      <c r="AY108" s="8">
        <v>34.651020000000003</v>
      </c>
      <c r="AZ108" s="9"/>
      <c r="BA108" s="9"/>
      <c r="BB108" s="9"/>
      <c r="BC108" s="10">
        <v>26.172642</v>
      </c>
      <c r="BD108" s="9">
        <v>1.13308720201253</v>
      </c>
      <c r="BE108" s="9"/>
      <c r="BF108" s="9"/>
      <c r="BG108" s="9"/>
      <c r="BH108" s="10">
        <v>3.68703728483619E-2</v>
      </c>
      <c r="BI108" s="8">
        <v>39.355494999999998</v>
      </c>
      <c r="BJ108" s="9"/>
      <c r="BK108" s="9"/>
      <c r="BL108" s="9"/>
      <c r="BM108" s="10">
        <v>27.857613000000001</v>
      </c>
      <c r="BN108" s="9">
        <v>1.12771704503893</v>
      </c>
      <c r="BO108" s="9"/>
      <c r="BP108" s="9"/>
      <c r="BQ108" s="9"/>
      <c r="BR108" s="10">
        <v>3.9865226910102601E-2</v>
      </c>
      <c r="BS108" s="8">
        <v>69.203059999999994</v>
      </c>
      <c r="BT108" s="9"/>
      <c r="BU108" s="9"/>
      <c r="BV108" s="9"/>
      <c r="BW108" s="10">
        <v>82.768780000000007</v>
      </c>
      <c r="BX108" s="9">
        <v>1.10999457520246</v>
      </c>
      <c r="BY108" s="9"/>
      <c r="BZ108" s="9"/>
      <c r="CA108" s="9"/>
      <c r="CB108" s="10">
        <v>4.4315083861692299E-2</v>
      </c>
      <c r="CC108" s="8">
        <v>36.179817</v>
      </c>
      <c r="CD108" s="9"/>
      <c r="CE108" s="9"/>
      <c r="CF108" s="9"/>
      <c r="CG108" s="10">
        <v>16.768014999999998</v>
      </c>
      <c r="CH108" s="9">
        <v>1.0662975904941501</v>
      </c>
      <c r="CI108" s="9"/>
      <c r="CJ108" s="9"/>
      <c r="CK108" s="9"/>
      <c r="CL108" s="10">
        <v>2.1045898140853898E-2</v>
      </c>
    </row>
    <row r="109" spans="1:90" x14ac:dyDescent="0.25">
      <c r="A109" s="8">
        <v>49.747129999999999</v>
      </c>
      <c r="B109" s="9"/>
      <c r="C109" s="9"/>
      <c r="D109" s="9"/>
      <c r="E109" s="10">
        <v>58.511584999999997</v>
      </c>
      <c r="F109" s="9">
        <v>1.2842754186987799</v>
      </c>
      <c r="G109" s="9"/>
      <c r="H109" s="9"/>
      <c r="I109" s="9"/>
      <c r="J109" s="10">
        <v>5.3206200267993498E-2</v>
      </c>
      <c r="K109" s="8">
        <v>54.625442999999997</v>
      </c>
      <c r="L109" s="9"/>
      <c r="M109" s="9"/>
      <c r="N109" s="9"/>
      <c r="O109" s="10">
        <v>64.006873999999996</v>
      </c>
      <c r="P109" s="9">
        <v>1.28860540971159</v>
      </c>
      <c r="Q109" s="9"/>
      <c r="R109" s="9"/>
      <c r="S109" s="9"/>
      <c r="T109" s="10">
        <v>5.4398033942109097E-2</v>
      </c>
      <c r="U109" s="8">
        <v>38.453423000000001</v>
      </c>
      <c r="V109" s="9"/>
      <c r="W109" s="9"/>
      <c r="X109" s="9"/>
      <c r="Y109" s="10">
        <v>38.159412000000003</v>
      </c>
      <c r="Z109" s="9">
        <v>1.2437549396157199</v>
      </c>
      <c r="AA109" s="9"/>
      <c r="AB109" s="9"/>
      <c r="AC109" s="9"/>
      <c r="AD109" s="10">
        <v>5.5732293252398403E-2</v>
      </c>
      <c r="AE109" s="8">
        <v>34.666781999999998</v>
      </c>
      <c r="AF109" s="9"/>
      <c r="AG109" s="9"/>
      <c r="AH109" s="9"/>
      <c r="AI109" s="10">
        <v>31.998906999999999</v>
      </c>
      <c r="AJ109" s="9">
        <v>1.18168225455284</v>
      </c>
      <c r="AK109" s="9"/>
      <c r="AL109" s="9"/>
      <c r="AM109" s="9"/>
      <c r="AN109" s="10">
        <v>4.8294197846920697E-2</v>
      </c>
      <c r="AO109" s="8">
        <v>35.243842999999998</v>
      </c>
      <c r="AP109" s="9"/>
      <c r="AQ109" s="9"/>
      <c r="AR109" s="9"/>
      <c r="AS109" s="10">
        <v>26.644053</v>
      </c>
      <c r="AT109" s="9">
        <v>1.1674376456737501</v>
      </c>
      <c r="AU109" s="9"/>
      <c r="AV109" s="9"/>
      <c r="AW109" s="9"/>
      <c r="AX109" s="10">
        <v>3.6607938481158897E-2</v>
      </c>
      <c r="AY109" s="8">
        <v>38.791699999999999</v>
      </c>
      <c r="AZ109" s="9"/>
      <c r="BA109" s="9"/>
      <c r="BB109" s="9"/>
      <c r="BC109" s="10">
        <v>28.981452999999998</v>
      </c>
      <c r="BD109" s="9">
        <v>1.1489297769665701</v>
      </c>
      <c r="BE109" s="9"/>
      <c r="BF109" s="9"/>
      <c r="BG109" s="9"/>
      <c r="BH109" s="10">
        <v>4.2770628230742999E-2</v>
      </c>
      <c r="BI109" s="8">
        <v>51.009833999999998</v>
      </c>
      <c r="BJ109" s="9"/>
      <c r="BK109" s="9"/>
      <c r="BL109" s="9"/>
      <c r="BM109" s="10">
        <v>44.602862999999999</v>
      </c>
      <c r="BN109" s="9">
        <v>1.16373898482322</v>
      </c>
      <c r="BO109" s="9"/>
      <c r="BP109" s="9"/>
      <c r="BQ109" s="9"/>
      <c r="BR109" s="10">
        <v>4.9988685023882699E-2</v>
      </c>
      <c r="BS109" s="8">
        <v>40.350093999999999</v>
      </c>
      <c r="BT109" s="9"/>
      <c r="BU109" s="9"/>
      <c r="BV109" s="9"/>
      <c r="BW109" s="10">
        <v>21.531929000000002</v>
      </c>
      <c r="BX109" s="9">
        <v>1.0902491912841701</v>
      </c>
      <c r="BY109" s="9"/>
      <c r="BZ109" s="9"/>
      <c r="CA109" s="9"/>
      <c r="CB109" s="10">
        <v>2.8847213487833E-2</v>
      </c>
      <c r="CC109" s="8">
        <v>28.583103000000001</v>
      </c>
      <c r="CD109" s="9"/>
      <c r="CE109" s="9"/>
      <c r="CF109" s="9"/>
      <c r="CG109" s="10">
        <v>17.524477000000001</v>
      </c>
      <c r="CH109" s="9">
        <v>1.0418458831906301</v>
      </c>
      <c r="CI109" s="9"/>
      <c r="CJ109" s="9"/>
      <c r="CK109" s="9"/>
      <c r="CL109" s="10">
        <v>2.32403398264368E-2</v>
      </c>
    </row>
    <row r="110" spans="1:90" x14ac:dyDescent="0.25">
      <c r="A110" s="8">
        <v>53.799385000000001</v>
      </c>
      <c r="B110" s="9"/>
      <c r="C110" s="9"/>
      <c r="D110" s="9"/>
      <c r="E110" s="10">
        <v>70.026820000000001</v>
      </c>
      <c r="F110" s="9">
        <v>1.2941232190132099</v>
      </c>
      <c r="G110" s="9"/>
      <c r="H110" s="9"/>
      <c r="I110" s="9"/>
      <c r="J110" s="10">
        <v>5.37361132069539E-2</v>
      </c>
      <c r="K110" s="8">
        <v>42.495444999999997</v>
      </c>
      <c r="L110" s="9"/>
      <c r="M110" s="9"/>
      <c r="N110" s="9"/>
      <c r="O110" s="10">
        <v>44.399985999999998</v>
      </c>
      <c r="P110" s="9">
        <v>1.23913887563347</v>
      </c>
      <c r="Q110" s="9"/>
      <c r="R110" s="9"/>
      <c r="S110" s="9"/>
      <c r="T110" s="10">
        <v>4.6085156343701202E-2</v>
      </c>
      <c r="U110" s="8">
        <v>37.025739999999999</v>
      </c>
      <c r="V110" s="9"/>
      <c r="W110" s="9"/>
      <c r="X110" s="9"/>
      <c r="Y110" s="10">
        <v>38.673233000000003</v>
      </c>
      <c r="Z110" s="9">
        <v>1.19705603301525</v>
      </c>
      <c r="AA110" s="9"/>
      <c r="AB110" s="9"/>
      <c r="AC110" s="9"/>
      <c r="AD110" s="10">
        <v>4.17793636601234E-2</v>
      </c>
      <c r="AE110" s="8">
        <v>43.173465999999998</v>
      </c>
      <c r="AF110" s="9"/>
      <c r="AG110" s="9"/>
      <c r="AH110" s="9"/>
      <c r="AI110" s="10">
        <v>42.541713999999999</v>
      </c>
      <c r="AJ110" s="9">
        <v>1.2154984303712799</v>
      </c>
      <c r="AK110" s="9"/>
      <c r="AL110" s="9"/>
      <c r="AM110" s="9"/>
      <c r="AN110" s="10">
        <v>5.54981306393997E-2</v>
      </c>
      <c r="AO110" s="8">
        <v>41.45682</v>
      </c>
      <c r="AP110" s="9"/>
      <c r="AQ110" s="9"/>
      <c r="AR110" s="9"/>
      <c r="AS110" s="10">
        <v>36.289504999999998</v>
      </c>
      <c r="AT110" s="9">
        <v>1.1722051277458601</v>
      </c>
      <c r="AU110" s="9"/>
      <c r="AV110" s="9"/>
      <c r="AW110" s="9"/>
      <c r="AX110" s="10">
        <v>4.4635129273834201E-2</v>
      </c>
      <c r="AY110" s="8">
        <v>48.773094</v>
      </c>
      <c r="AZ110" s="9"/>
      <c r="BA110" s="9"/>
      <c r="BB110" s="9"/>
      <c r="BC110" s="10">
        <v>45.336951999999997</v>
      </c>
      <c r="BD110" s="9">
        <v>1.16890767943859</v>
      </c>
      <c r="BE110" s="9"/>
      <c r="BF110" s="9"/>
      <c r="BG110" s="9"/>
      <c r="BH110" s="10">
        <v>4.8068531758590501E-2</v>
      </c>
      <c r="BI110" s="8">
        <v>38.487976000000003</v>
      </c>
      <c r="BJ110" s="9"/>
      <c r="BK110" s="9"/>
      <c r="BL110" s="9"/>
      <c r="BM110" s="10">
        <v>23.758879</v>
      </c>
      <c r="BN110" s="9">
        <v>1.1115246374309</v>
      </c>
      <c r="BO110" s="9"/>
      <c r="BP110" s="9"/>
      <c r="BQ110" s="9"/>
      <c r="BR110" s="10">
        <v>3.6256199238079698E-2</v>
      </c>
      <c r="BS110" s="8">
        <v>41.941290000000002</v>
      </c>
      <c r="BT110" s="9"/>
      <c r="BU110" s="9"/>
      <c r="BV110" s="9"/>
      <c r="BW110" s="10">
        <v>23.608559</v>
      </c>
      <c r="BX110" s="9">
        <v>1.1022009360790199</v>
      </c>
      <c r="BY110" s="9"/>
      <c r="BZ110" s="9"/>
      <c r="CA110" s="9"/>
      <c r="CB110" s="10">
        <v>3.6685700625402003E-2</v>
      </c>
      <c r="CC110" s="8">
        <v>37.455309999999997</v>
      </c>
      <c r="CD110" s="9"/>
      <c r="CE110" s="9"/>
      <c r="CF110" s="9"/>
      <c r="CG110" s="10">
        <v>19.620229999999999</v>
      </c>
      <c r="CH110" s="9">
        <v>1.0669485424160901</v>
      </c>
      <c r="CI110" s="9"/>
      <c r="CJ110" s="9"/>
      <c r="CK110" s="9"/>
      <c r="CL110" s="10">
        <v>2.2692657174723501E-2</v>
      </c>
    </row>
    <row r="111" spans="1:90" x14ac:dyDescent="0.25">
      <c r="A111" s="8">
        <v>218.37630999999999</v>
      </c>
      <c r="B111" s="9"/>
      <c r="C111" s="9"/>
      <c r="D111" s="9"/>
      <c r="E111" s="10">
        <v>245.08054000000001</v>
      </c>
      <c r="F111" s="9">
        <v>1.43715178880095</v>
      </c>
      <c r="G111" s="9"/>
      <c r="H111" s="9"/>
      <c r="I111" s="9"/>
      <c r="J111" s="10">
        <v>6.6459923206083904E-2</v>
      </c>
      <c r="K111" s="8">
        <v>36.276755999999999</v>
      </c>
      <c r="L111" s="9"/>
      <c r="M111" s="9"/>
      <c r="N111" s="9"/>
      <c r="O111" s="10">
        <v>37.316443999999997</v>
      </c>
      <c r="P111" s="9">
        <v>1.24207724171876</v>
      </c>
      <c r="Q111" s="9"/>
      <c r="R111" s="9"/>
      <c r="S111" s="9"/>
      <c r="T111" s="10">
        <v>4.9306822932935097E-2</v>
      </c>
      <c r="U111" s="8">
        <v>38.534885000000003</v>
      </c>
      <c r="V111" s="9"/>
      <c r="W111" s="9"/>
      <c r="X111" s="9"/>
      <c r="Y111" s="10">
        <v>40.793509999999998</v>
      </c>
      <c r="Z111" s="9">
        <v>1.22450462710857</v>
      </c>
      <c r="AA111" s="9"/>
      <c r="AB111" s="9"/>
      <c r="AC111" s="9"/>
      <c r="AD111" s="10">
        <v>5.1297329427401998E-2</v>
      </c>
      <c r="AE111" s="8">
        <v>38.135525000000001</v>
      </c>
      <c r="AF111" s="9"/>
      <c r="AG111" s="9"/>
      <c r="AH111" s="9"/>
      <c r="AI111" s="10">
        <v>32.283059999999999</v>
      </c>
      <c r="AJ111" s="9">
        <v>1.2017847881019099</v>
      </c>
      <c r="AK111" s="9"/>
      <c r="AL111" s="9"/>
      <c r="AM111" s="9"/>
      <c r="AN111" s="10">
        <v>4.3075817335456699E-2</v>
      </c>
      <c r="AO111" s="8">
        <v>40.939166999999998</v>
      </c>
      <c r="AP111" s="9"/>
      <c r="AQ111" s="9"/>
      <c r="AR111" s="9"/>
      <c r="AS111" s="10">
        <v>34.088622999999998</v>
      </c>
      <c r="AT111" s="9">
        <v>1.19151250717043</v>
      </c>
      <c r="AU111" s="9"/>
      <c r="AV111" s="9"/>
      <c r="AW111" s="9"/>
      <c r="AX111" s="10">
        <v>4.80269456665273E-2</v>
      </c>
      <c r="AY111" s="8">
        <v>41.34122</v>
      </c>
      <c r="AZ111" s="9"/>
      <c r="BA111" s="9"/>
      <c r="BB111" s="9"/>
      <c r="BC111" s="10">
        <v>35.86674</v>
      </c>
      <c r="BD111" s="9">
        <v>1.12966678357124</v>
      </c>
      <c r="BE111" s="9"/>
      <c r="BF111" s="9"/>
      <c r="BG111" s="9"/>
      <c r="BH111" s="10">
        <v>3.8686294492228199E-2</v>
      </c>
      <c r="BI111" s="8">
        <v>48.540424000000002</v>
      </c>
      <c r="BJ111" s="9"/>
      <c r="BK111" s="9"/>
      <c r="BL111" s="9"/>
      <c r="BM111" s="10">
        <v>42.624490000000002</v>
      </c>
      <c r="BN111" s="9">
        <v>1.1505013599395699</v>
      </c>
      <c r="BO111" s="9"/>
      <c r="BP111" s="9"/>
      <c r="BQ111" s="9"/>
      <c r="BR111" s="10">
        <v>4.9853659967697701E-2</v>
      </c>
      <c r="BS111" s="8">
        <v>42.61253</v>
      </c>
      <c r="BT111" s="9"/>
      <c r="BU111" s="9"/>
      <c r="BV111" s="9"/>
      <c r="BW111" s="10">
        <v>26.829923999999998</v>
      </c>
      <c r="BX111" s="9">
        <v>1.1024666444659199</v>
      </c>
      <c r="BY111" s="9"/>
      <c r="BZ111" s="9"/>
      <c r="CA111" s="9"/>
      <c r="CB111" s="10">
        <v>3.3578501577271699E-2</v>
      </c>
      <c r="CC111" s="8">
        <v>33.608460000000001</v>
      </c>
      <c r="CD111" s="9"/>
      <c r="CE111" s="9"/>
      <c r="CF111" s="9"/>
      <c r="CG111" s="10">
        <v>18.914885000000002</v>
      </c>
      <c r="CH111" s="9">
        <v>1.07548765069246</v>
      </c>
      <c r="CI111" s="9"/>
      <c r="CJ111" s="9"/>
      <c r="CK111" s="9"/>
      <c r="CL111" s="10">
        <v>3.5980056112099097E-2</v>
      </c>
    </row>
    <row r="112" spans="1:90" x14ac:dyDescent="0.25">
      <c r="A112" s="8">
        <v>84.220140000000001</v>
      </c>
      <c r="B112" s="9"/>
      <c r="C112" s="9"/>
      <c r="D112" s="9"/>
      <c r="E112" s="10">
        <v>102.24571</v>
      </c>
      <c r="F112" s="9">
        <v>1.34212904530763</v>
      </c>
      <c r="G112" s="9"/>
      <c r="H112" s="9"/>
      <c r="I112" s="9"/>
      <c r="J112" s="10">
        <v>6.06484434858197E-2</v>
      </c>
      <c r="K112" s="8">
        <v>39.781303000000001</v>
      </c>
      <c r="L112" s="9"/>
      <c r="M112" s="9"/>
      <c r="N112" s="9"/>
      <c r="O112" s="10">
        <v>46.507744000000002</v>
      </c>
      <c r="P112" s="9">
        <v>1.2546327623128799</v>
      </c>
      <c r="Q112" s="9"/>
      <c r="R112" s="9"/>
      <c r="S112" s="9"/>
      <c r="T112" s="10">
        <v>5.6236776925207899E-2</v>
      </c>
      <c r="U112" s="8">
        <v>40.804927999999997</v>
      </c>
      <c r="V112" s="9"/>
      <c r="W112" s="9"/>
      <c r="X112" s="9"/>
      <c r="Y112" s="10">
        <v>42.285705999999998</v>
      </c>
      <c r="Z112" s="9">
        <v>1.2176288526058101</v>
      </c>
      <c r="AA112" s="9"/>
      <c r="AB112" s="9"/>
      <c r="AC112" s="9"/>
      <c r="AD112" s="10">
        <v>4.9635516064224901E-2</v>
      </c>
      <c r="AE112" s="8">
        <v>36.686374999999998</v>
      </c>
      <c r="AF112" s="9"/>
      <c r="AG112" s="9"/>
      <c r="AH112" s="9"/>
      <c r="AI112" s="10">
        <v>32.491770000000002</v>
      </c>
      <c r="AJ112" s="9">
        <v>1.1883036667704501</v>
      </c>
      <c r="AK112" s="9"/>
      <c r="AL112" s="9"/>
      <c r="AM112" s="9"/>
      <c r="AN112" s="10">
        <v>4.58953768897069E-2</v>
      </c>
      <c r="AO112" s="8">
        <v>50.138719999999999</v>
      </c>
      <c r="AP112" s="9"/>
      <c r="AQ112" s="9"/>
      <c r="AR112" s="9"/>
      <c r="AS112" s="10">
        <v>49.286696999999997</v>
      </c>
      <c r="AT112" s="9">
        <v>1.1905507958531301</v>
      </c>
      <c r="AU112" s="9"/>
      <c r="AV112" s="9"/>
      <c r="AW112" s="9"/>
      <c r="AX112" s="10">
        <v>5.1118397288757798E-2</v>
      </c>
      <c r="AY112" s="8">
        <v>45.294032999999999</v>
      </c>
      <c r="AZ112" s="9"/>
      <c r="BA112" s="9"/>
      <c r="BB112" s="9"/>
      <c r="BC112" s="10">
        <v>37.599089999999997</v>
      </c>
      <c r="BD112" s="9">
        <v>1.1566918922662699</v>
      </c>
      <c r="BE112" s="9"/>
      <c r="BF112" s="9"/>
      <c r="BG112" s="9"/>
      <c r="BH112" s="10">
        <v>4.7748662373803298E-2</v>
      </c>
      <c r="BI112" s="8">
        <v>56.578040000000001</v>
      </c>
      <c r="BJ112" s="9"/>
      <c r="BK112" s="9"/>
      <c r="BL112" s="9"/>
      <c r="BM112" s="10">
        <v>51.506847</v>
      </c>
      <c r="BN112" s="9">
        <v>1.1219798028468999</v>
      </c>
      <c r="BO112" s="9"/>
      <c r="BP112" s="9"/>
      <c r="BQ112" s="9"/>
      <c r="BR112" s="10">
        <v>4.87189377209232E-2</v>
      </c>
      <c r="BS112" s="8">
        <v>43.040627000000001</v>
      </c>
      <c r="BT112" s="9"/>
      <c r="BU112" s="9"/>
      <c r="BV112" s="9"/>
      <c r="BW112" s="10">
        <v>28.978746000000001</v>
      </c>
      <c r="BX112" s="9">
        <v>1.0943961790800001</v>
      </c>
      <c r="BY112" s="9"/>
      <c r="BZ112" s="9"/>
      <c r="CA112" s="9"/>
      <c r="CB112" s="10">
        <v>3.4655295102919502E-2</v>
      </c>
      <c r="CC112" s="8">
        <v>38.120570000000001</v>
      </c>
      <c r="CD112" s="9"/>
      <c r="CE112" s="9"/>
      <c r="CF112" s="9"/>
      <c r="CG112" s="10">
        <v>21.132645</v>
      </c>
      <c r="CH112" s="9">
        <v>1.0539796143770199</v>
      </c>
      <c r="CI112" s="9"/>
      <c r="CJ112" s="9"/>
      <c r="CK112" s="9"/>
      <c r="CL112" s="10">
        <v>2.4737244428532201E-2</v>
      </c>
    </row>
    <row r="113" spans="1:90" x14ac:dyDescent="0.25">
      <c r="A113" s="8">
        <v>60.343482999999999</v>
      </c>
      <c r="B113" s="9"/>
      <c r="C113" s="9"/>
      <c r="D113" s="9"/>
      <c r="E113" s="10">
        <v>72.118219999999994</v>
      </c>
      <c r="F113" s="9">
        <v>1.2930347808599401</v>
      </c>
      <c r="G113" s="9"/>
      <c r="H113" s="9"/>
      <c r="I113" s="9"/>
      <c r="J113" s="10">
        <v>5.0226813077289198E-2</v>
      </c>
      <c r="K113" s="8">
        <v>35.412857000000002</v>
      </c>
      <c r="L113" s="9"/>
      <c r="M113" s="9"/>
      <c r="N113" s="9"/>
      <c r="O113" s="10">
        <v>36.020054000000002</v>
      </c>
      <c r="P113" s="9">
        <v>1.2420513041019401</v>
      </c>
      <c r="Q113" s="9"/>
      <c r="R113" s="9"/>
      <c r="S113" s="9"/>
      <c r="T113" s="10">
        <v>4.85400151494658E-2</v>
      </c>
      <c r="U113" s="8">
        <v>41.338078000000003</v>
      </c>
      <c r="V113" s="9"/>
      <c r="W113" s="9"/>
      <c r="X113" s="9"/>
      <c r="Y113" s="10">
        <v>41.240414000000001</v>
      </c>
      <c r="Z113" s="9">
        <v>1.2363170252442299</v>
      </c>
      <c r="AA113" s="9"/>
      <c r="AB113" s="9"/>
      <c r="AC113" s="9"/>
      <c r="AD113" s="10">
        <v>5.8807728031822902E-2</v>
      </c>
      <c r="AE113" s="8">
        <v>37.628284000000001</v>
      </c>
      <c r="AF113" s="9"/>
      <c r="AG113" s="9"/>
      <c r="AH113" s="9"/>
      <c r="AI113" s="10">
        <v>34.789867000000001</v>
      </c>
      <c r="AJ113" s="9">
        <v>1.1892830615341601</v>
      </c>
      <c r="AK113" s="9"/>
      <c r="AL113" s="9"/>
      <c r="AM113" s="9"/>
      <c r="AN113" s="10">
        <v>4.3265143267417101E-2</v>
      </c>
      <c r="AO113" s="8">
        <v>50.416634000000002</v>
      </c>
      <c r="AP113" s="9"/>
      <c r="AQ113" s="9"/>
      <c r="AR113" s="9"/>
      <c r="AS113" s="10">
        <v>51.716009999999997</v>
      </c>
      <c r="AT113" s="9">
        <v>1.2027273511290499</v>
      </c>
      <c r="AU113" s="9"/>
      <c r="AV113" s="9"/>
      <c r="AW113" s="9"/>
      <c r="AX113" s="10">
        <v>5.4042565711102102E-2</v>
      </c>
      <c r="AY113" s="8">
        <v>42.180869999999999</v>
      </c>
      <c r="AZ113" s="9"/>
      <c r="BA113" s="9"/>
      <c r="BB113" s="9"/>
      <c r="BC113" s="10">
        <v>37.863010000000003</v>
      </c>
      <c r="BD113" s="9">
        <v>1.16410157859325</v>
      </c>
      <c r="BE113" s="9"/>
      <c r="BF113" s="9"/>
      <c r="BG113" s="9"/>
      <c r="BH113" s="10">
        <v>4.6829814829649603E-2</v>
      </c>
      <c r="BI113" s="8">
        <v>44.437634000000003</v>
      </c>
      <c r="BJ113" s="9"/>
      <c r="BK113" s="9"/>
      <c r="BL113" s="9"/>
      <c r="BM113" s="10">
        <v>37.470210000000002</v>
      </c>
      <c r="BN113" s="9">
        <v>1.11932888960838</v>
      </c>
      <c r="BO113" s="9"/>
      <c r="BP113" s="9"/>
      <c r="BQ113" s="9"/>
      <c r="BR113" s="10">
        <v>4.0344363692386698E-2</v>
      </c>
      <c r="BS113" s="8">
        <v>56.846184000000001</v>
      </c>
      <c r="BT113" s="9"/>
      <c r="BU113" s="9"/>
      <c r="BV113" s="9"/>
      <c r="BW113" s="10">
        <v>49.248280000000001</v>
      </c>
      <c r="BX113" s="9">
        <v>1.0936138518452601</v>
      </c>
      <c r="BY113" s="9"/>
      <c r="BZ113" s="9"/>
      <c r="CA113" s="9"/>
      <c r="CB113" s="10">
        <v>3.6110213307796499E-2</v>
      </c>
      <c r="CC113" s="8">
        <v>37.595280000000002</v>
      </c>
      <c r="CD113" s="9"/>
      <c r="CE113" s="9"/>
      <c r="CF113" s="9"/>
      <c r="CG113" s="10">
        <v>20.663824000000002</v>
      </c>
      <c r="CH113" s="9">
        <v>1.0556374033093401</v>
      </c>
      <c r="CI113" s="9"/>
      <c r="CJ113" s="9"/>
      <c r="CK113" s="9"/>
      <c r="CL113" s="10">
        <v>2.3497442106701901E-2</v>
      </c>
    </row>
    <row r="114" spans="1:90" x14ac:dyDescent="0.25">
      <c r="A114" s="8">
        <v>58.22654</v>
      </c>
      <c r="B114" s="9"/>
      <c r="C114" s="9"/>
      <c r="D114" s="9"/>
      <c r="E114" s="10">
        <v>71.243359999999996</v>
      </c>
      <c r="F114" s="9">
        <v>1.3175802155137</v>
      </c>
      <c r="G114" s="9"/>
      <c r="H114" s="9"/>
      <c r="I114" s="9"/>
      <c r="J114" s="10">
        <v>5.9547800733152502E-2</v>
      </c>
      <c r="K114" s="8">
        <v>49.249830000000003</v>
      </c>
      <c r="L114" s="9"/>
      <c r="M114" s="9"/>
      <c r="N114" s="9"/>
      <c r="O114" s="10">
        <v>57.551319999999997</v>
      </c>
      <c r="P114" s="9">
        <v>1.2592855747938101</v>
      </c>
      <c r="Q114" s="9"/>
      <c r="R114" s="9"/>
      <c r="S114" s="9"/>
      <c r="T114" s="10">
        <v>5.6617361408594899E-2</v>
      </c>
      <c r="U114" s="8">
        <v>34.857889999999998</v>
      </c>
      <c r="V114" s="9"/>
      <c r="W114" s="9"/>
      <c r="X114" s="9"/>
      <c r="Y114" s="10">
        <v>34.981487000000001</v>
      </c>
      <c r="Z114" s="9">
        <v>1.2146565027832901</v>
      </c>
      <c r="AA114" s="9"/>
      <c r="AB114" s="9"/>
      <c r="AC114" s="9"/>
      <c r="AD114" s="10">
        <v>5.2249108836460799E-2</v>
      </c>
      <c r="AE114" s="8">
        <v>37.281115999999997</v>
      </c>
      <c r="AF114" s="9"/>
      <c r="AG114" s="9"/>
      <c r="AH114" s="9"/>
      <c r="AI114" s="10">
        <v>32.2483</v>
      </c>
      <c r="AJ114" s="9">
        <v>1.1988537619411901</v>
      </c>
      <c r="AK114" s="9"/>
      <c r="AL114" s="9"/>
      <c r="AM114" s="9"/>
      <c r="AN114" s="10">
        <v>4.9796307490968597E-2</v>
      </c>
      <c r="AO114" s="8">
        <v>36.028530000000003</v>
      </c>
      <c r="AP114" s="9"/>
      <c r="AQ114" s="9"/>
      <c r="AR114" s="9"/>
      <c r="AS114" s="10">
        <v>27.773997999999999</v>
      </c>
      <c r="AT114" s="9">
        <v>1.1520772355198801</v>
      </c>
      <c r="AU114" s="9"/>
      <c r="AV114" s="9"/>
      <c r="AW114" s="9"/>
      <c r="AX114" s="10">
        <v>3.95354541184261E-2</v>
      </c>
      <c r="AY114" s="8">
        <v>37.800980000000003</v>
      </c>
      <c r="AZ114" s="9"/>
      <c r="BA114" s="9"/>
      <c r="BB114" s="9"/>
      <c r="BC114" s="10">
        <v>26.557048999999999</v>
      </c>
      <c r="BD114" s="9">
        <v>1.16201875191926</v>
      </c>
      <c r="BE114" s="9"/>
      <c r="BF114" s="9"/>
      <c r="BG114" s="9"/>
      <c r="BH114" s="10">
        <v>4.5261908991336697E-2</v>
      </c>
      <c r="BI114" s="8">
        <v>46.074753000000001</v>
      </c>
      <c r="BJ114" s="9"/>
      <c r="BK114" s="9"/>
      <c r="BL114" s="9"/>
      <c r="BM114" s="10">
        <v>34.724113000000003</v>
      </c>
      <c r="BN114" s="9">
        <v>1.1314125092327501</v>
      </c>
      <c r="BO114" s="9"/>
      <c r="BP114" s="9"/>
      <c r="BQ114" s="9"/>
      <c r="BR114" s="10">
        <v>4.2937389564751703E-2</v>
      </c>
      <c r="BS114" s="8">
        <v>44.124589999999998</v>
      </c>
      <c r="BT114" s="9"/>
      <c r="BU114" s="9"/>
      <c r="BV114" s="9"/>
      <c r="BW114" s="10">
        <v>26.316369999999999</v>
      </c>
      <c r="BX114" s="9">
        <v>1.10952403357625</v>
      </c>
      <c r="BY114" s="9"/>
      <c r="BZ114" s="9"/>
      <c r="CA114" s="9"/>
      <c r="CB114" s="10">
        <v>4.4335619896808898E-2</v>
      </c>
      <c r="CC114" s="8">
        <v>35.855198000000001</v>
      </c>
      <c r="CD114" s="9"/>
      <c r="CE114" s="9"/>
      <c r="CF114" s="9"/>
      <c r="CG114" s="10">
        <v>19.406618000000002</v>
      </c>
      <c r="CH114" s="9">
        <v>1.0535199984014001</v>
      </c>
      <c r="CI114" s="9"/>
      <c r="CJ114" s="9"/>
      <c r="CK114" s="9"/>
      <c r="CL114" s="10">
        <v>2.7222204145264401E-2</v>
      </c>
    </row>
    <row r="115" spans="1:90" x14ac:dyDescent="0.25">
      <c r="A115" s="8">
        <v>69.089516000000003</v>
      </c>
      <c r="B115" s="9"/>
      <c r="C115" s="9"/>
      <c r="D115" s="9"/>
      <c r="E115" s="10">
        <v>79.744309999999999</v>
      </c>
      <c r="F115" s="9">
        <v>1.33044370949268</v>
      </c>
      <c r="G115" s="9"/>
      <c r="H115" s="9"/>
      <c r="I115" s="9"/>
      <c r="J115" s="10">
        <v>5.8176720825934398E-2</v>
      </c>
      <c r="K115" s="8">
        <v>37.653700000000001</v>
      </c>
      <c r="L115" s="9"/>
      <c r="M115" s="9"/>
      <c r="N115" s="9"/>
      <c r="O115" s="10">
        <v>37.509464000000001</v>
      </c>
      <c r="P115" s="9">
        <v>1.2387022970914801</v>
      </c>
      <c r="Q115" s="9"/>
      <c r="R115" s="9"/>
      <c r="S115" s="9"/>
      <c r="T115" s="10">
        <v>5.1302162762712898E-2</v>
      </c>
      <c r="U115" s="8">
        <v>38.598059999999997</v>
      </c>
      <c r="V115" s="9"/>
      <c r="W115" s="9"/>
      <c r="X115" s="9"/>
      <c r="Y115" s="10">
        <v>40.017615999999997</v>
      </c>
      <c r="Z115" s="9">
        <v>1.20784134066104</v>
      </c>
      <c r="AA115" s="9"/>
      <c r="AB115" s="9"/>
      <c r="AC115" s="9"/>
      <c r="AD115" s="10">
        <v>4.5673576288124601E-2</v>
      </c>
      <c r="AE115" s="8">
        <v>42.432243</v>
      </c>
      <c r="AF115" s="9"/>
      <c r="AG115" s="9"/>
      <c r="AH115" s="9"/>
      <c r="AI115" s="10">
        <v>39.297600000000003</v>
      </c>
      <c r="AJ115" s="9">
        <v>1.22153355008363</v>
      </c>
      <c r="AK115" s="9"/>
      <c r="AL115" s="9"/>
      <c r="AM115" s="9"/>
      <c r="AN115" s="10">
        <v>5.87441939705248E-2</v>
      </c>
      <c r="AO115" s="8">
        <v>42.492213999999997</v>
      </c>
      <c r="AP115" s="9"/>
      <c r="AQ115" s="9"/>
      <c r="AR115" s="9"/>
      <c r="AS115" s="10">
        <v>37.561214</v>
      </c>
      <c r="AT115" s="9">
        <v>1.19022610390186</v>
      </c>
      <c r="AU115" s="9"/>
      <c r="AV115" s="9"/>
      <c r="AW115" s="9"/>
      <c r="AX115" s="10">
        <v>5.17324428806058E-2</v>
      </c>
      <c r="AY115" s="8">
        <v>48.792099999999998</v>
      </c>
      <c r="AZ115" s="9"/>
      <c r="BA115" s="9"/>
      <c r="BB115" s="9"/>
      <c r="BC115" s="10">
        <v>43.490803</v>
      </c>
      <c r="BD115" s="9">
        <v>1.1645896147489501</v>
      </c>
      <c r="BE115" s="9"/>
      <c r="BF115" s="9"/>
      <c r="BG115" s="9"/>
      <c r="BH115" s="10">
        <v>4.8834820682940101E-2</v>
      </c>
      <c r="BI115" s="8">
        <v>37.000900000000001</v>
      </c>
      <c r="BJ115" s="9"/>
      <c r="BK115" s="9"/>
      <c r="BL115" s="9"/>
      <c r="BM115" s="10">
        <v>23.621393000000001</v>
      </c>
      <c r="BN115" s="9">
        <v>1.12892020863294</v>
      </c>
      <c r="BO115" s="9"/>
      <c r="BP115" s="9"/>
      <c r="BQ115" s="9"/>
      <c r="BR115" s="10">
        <v>4.1080355181142399E-2</v>
      </c>
      <c r="BS115" s="8">
        <v>43.292071999999997</v>
      </c>
      <c r="BT115" s="9"/>
      <c r="BU115" s="9"/>
      <c r="BV115" s="9"/>
      <c r="BW115" s="10">
        <v>28.907257000000001</v>
      </c>
      <c r="BX115" s="9">
        <v>1.09017513853311</v>
      </c>
      <c r="BY115" s="9"/>
      <c r="BZ115" s="9"/>
      <c r="CA115" s="9"/>
      <c r="CB115" s="10">
        <v>3.3013050929027399E-2</v>
      </c>
      <c r="CC115" s="8">
        <v>41.745463999999998</v>
      </c>
      <c r="CD115" s="9"/>
      <c r="CE115" s="9"/>
      <c r="CF115" s="9"/>
      <c r="CG115" s="10">
        <v>24.4146</v>
      </c>
      <c r="CH115" s="9">
        <v>1.1039740851819499</v>
      </c>
      <c r="CI115" s="9"/>
      <c r="CJ115" s="9"/>
      <c r="CK115" s="9"/>
      <c r="CL115" s="10">
        <v>4.0128130448346802E-2</v>
      </c>
    </row>
    <row r="116" spans="1:90" x14ac:dyDescent="0.25">
      <c r="A116" s="8">
        <v>120.88536000000001</v>
      </c>
      <c r="B116" s="9"/>
      <c r="C116" s="9"/>
      <c r="D116" s="9"/>
      <c r="E116" s="10">
        <v>145.36583999999999</v>
      </c>
      <c r="F116" s="9">
        <v>1.35246925097703</v>
      </c>
      <c r="G116" s="9"/>
      <c r="H116" s="9"/>
      <c r="I116" s="9"/>
      <c r="J116" s="10">
        <v>5.6432798683628903E-2</v>
      </c>
      <c r="K116" s="8">
        <v>45.494489999999999</v>
      </c>
      <c r="L116" s="9"/>
      <c r="M116" s="9"/>
      <c r="N116" s="9"/>
      <c r="O116" s="10">
        <v>50.305810000000001</v>
      </c>
      <c r="P116" s="9">
        <v>1.2827046046257</v>
      </c>
      <c r="Q116" s="9"/>
      <c r="R116" s="9"/>
      <c r="S116" s="9"/>
      <c r="T116" s="10">
        <v>5.5472139853511099E-2</v>
      </c>
      <c r="U116" s="8">
        <v>33.305377999999997</v>
      </c>
      <c r="V116" s="9"/>
      <c r="W116" s="9"/>
      <c r="X116" s="9"/>
      <c r="Y116" s="10">
        <v>30.397580000000001</v>
      </c>
      <c r="Z116" s="9">
        <v>1.2078223773837</v>
      </c>
      <c r="AA116" s="9"/>
      <c r="AB116" s="9"/>
      <c r="AC116" s="9"/>
      <c r="AD116" s="10">
        <v>4.85805270461592E-2</v>
      </c>
      <c r="AE116" s="8">
        <v>41.878784000000003</v>
      </c>
      <c r="AF116" s="9"/>
      <c r="AG116" s="9"/>
      <c r="AH116" s="9"/>
      <c r="AI116" s="10">
        <v>37.938484000000003</v>
      </c>
      <c r="AJ116" s="9">
        <v>1.2251632762551301</v>
      </c>
      <c r="AK116" s="9"/>
      <c r="AL116" s="9"/>
      <c r="AM116" s="9"/>
      <c r="AN116" s="10">
        <v>5.3577236410402497E-2</v>
      </c>
      <c r="AO116" s="8">
        <v>44.315745999999997</v>
      </c>
      <c r="AP116" s="9"/>
      <c r="AQ116" s="9"/>
      <c r="AR116" s="9"/>
      <c r="AS116" s="10">
        <v>36.678759999999997</v>
      </c>
      <c r="AT116" s="9">
        <v>1.1938148577213199</v>
      </c>
      <c r="AU116" s="9"/>
      <c r="AV116" s="9"/>
      <c r="AW116" s="9"/>
      <c r="AX116" s="10">
        <v>4.8937036616000303E-2</v>
      </c>
      <c r="AY116" s="8">
        <v>38.21087</v>
      </c>
      <c r="AZ116" s="9"/>
      <c r="BA116" s="9"/>
      <c r="BB116" s="9"/>
      <c r="BC116" s="10">
        <v>28.112238000000001</v>
      </c>
      <c r="BD116" s="9">
        <v>1.1178653011918001</v>
      </c>
      <c r="BE116" s="9"/>
      <c r="BF116" s="9"/>
      <c r="BG116" s="9"/>
      <c r="BH116" s="10">
        <v>2.9757556961961501E-2</v>
      </c>
      <c r="BI116" s="8">
        <v>42.153655999999998</v>
      </c>
      <c r="BJ116" s="9"/>
      <c r="BK116" s="9"/>
      <c r="BL116" s="9"/>
      <c r="BM116" s="10">
        <v>32.615250000000003</v>
      </c>
      <c r="BN116" s="9">
        <v>1.1288560308218001</v>
      </c>
      <c r="BO116" s="9"/>
      <c r="BP116" s="9"/>
      <c r="BQ116" s="9"/>
      <c r="BR116" s="10">
        <v>4.2101957279313901E-2</v>
      </c>
      <c r="BS116" s="8">
        <v>45.463608000000001</v>
      </c>
      <c r="BT116" s="9"/>
      <c r="BU116" s="9"/>
      <c r="BV116" s="9"/>
      <c r="BW116" s="10">
        <v>30.857779000000001</v>
      </c>
      <c r="BX116" s="9">
        <v>1.1179929623007701</v>
      </c>
      <c r="BY116" s="9"/>
      <c r="BZ116" s="9"/>
      <c r="CA116" s="9"/>
      <c r="CB116" s="10">
        <v>5.2976397327701201E-2</v>
      </c>
      <c r="CC116" s="8">
        <v>40.151066</v>
      </c>
      <c r="CD116" s="9"/>
      <c r="CE116" s="9"/>
      <c r="CF116" s="9"/>
      <c r="CG116" s="10">
        <v>32.428240000000002</v>
      </c>
      <c r="CH116" s="9">
        <v>1.0654739319086</v>
      </c>
      <c r="CI116" s="9"/>
      <c r="CJ116" s="9"/>
      <c r="CK116" s="9"/>
      <c r="CL116" s="10">
        <v>2.5735609096927702E-2</v>
      </c>
    </row>
    <row r="117" spans="1:90" x14ac:dyDescent="0.25">
      <c r="A117" s="8">
        <v>71.031859999999995</v>
      </c>
      <c r="B117" s="9"/>
      <c r="C117" s="9"/>
      <c r="D117" s="9"/>
      <c r="E117" s="10">
        <v>87.201035000000005</v>
      </c>
      <c r="F117" s="9">
        <v>1.32519484525918</v>
      </c>
      <c r="G117" s="9"/>
      <c r="H117" s="9"/>
      <c r="I117" s="9"/>
      <c r="J117" s="10">
        <v>5.4463043512632703E-2</v>
      </c>
      <c r="K117" s="8">
        <v>54.163894999999997</v>
      </c>
      <c r="L117" s="9"/>
      <c r="M117" s="9"/>
      <c r="N117" s="9"/>
      <c r="O117" s="10">
        <v>59.621609999999997</v>
      </c>
      <c r="P117" s="9">
        <v>1.28259376502037</v>
      </c>
      <c r="Q117" s="9"/>
      <c r="R117" s="9"/>
      <c r="S117" s="9"/>
      <c r="T117" s="10">
        <v>5.01962975505931E-2</v>
      </c>
      <c r="U117" s="8">
        <v>40.255369999999999</v>
      </c>
      <c r="V117" s="9"/>
      <c r="W117" s="9"/>
      <c r="X117" s="9"/>
      <c r="Y117" s="10">
        <v>39.995930000000001</v>
      </c>
      <c r="Z117" s="9">
        <v>1.23473796784877</v>
      </c>
      <c r="AA117" s="9"/>
      <c r="AB117" s="9"/>
      <c r="AC117" s="9"/>
      <c r="AD117" s="10">
        <v>5.3370617288099602E-2</v>
      </c>
      <c r="AE117" s="8">
        <v>41.986705999999998</v>
      </c>
      <c r="AF117" s="9"/>
      <c r="AG117" s="9"/>
      <c r="AH117" s="9"/>
      <c r="AI117" s="10">
        <v>38.128833999999998</v>
      </c>
      <c r="AJ117" s="9">
        <v>1.20916325598955</v>
      </c>
      <c r="AK117" s="9"/>
      <c r="AL117" s="9"/>
      <c r="AM117" s="9"/>
      <c r="AN117" s="10">
        <v>4.9156161936049297E-2</v>
      </c>
      <c r="AO117" s="8">
        <v>40.717239999999997</v>
      </c>
      <c r="AP117" s="9"/>
      <c r="AQ117" s="9"/>
      <c r="AR117" s="9"/>
      <c r="AS117" s="10">
        <v>35.271239999999999</v>
      </c>
      <c r="AT117" s="9">
        <v>1.1949779894948001</v>
      </c>
      <c r="AU117" s="9"/>
      <c r="AV117" s="9"/>
      <c r="AW117" s="9"/>
      <c r="AX117" s="10">
        <v>5.1155441690256799E-2</v>
      </c>
      <c r="AY117" s="8">
        <v>40.600482999999997</v>
      </c>
      <c r="AZ117" s="9"/>
      <c r="BA117" s="9"/>
      <c r="BB117" s="9"/>
      <c r="BC117" s="10">
        <v>33.923034999999999</v>
      </c>
      <c r="BD117" s="9">
        <v>1.1475938160419401</v>
      </c>
      <c r="BE117" s="9"/>
      <c r="BF117" s="9"/>
      <c r="BG117" s="9"/>
      <c r="BH117" s="10">
        <v>4.1397175223499699E-2</v>
      </c>
      <c r="BI117" s="8">
        <v>39.716873</v>
      </c>
      <c r="BJ117" s="9"/>
      <c r="BK117" s="9"/>
      <c r="BL117" s="9"/>
      <c r="BM117" s="10">
        <v>27.696816999999999</v>
      </c>
      <c r="BN117" s="9">
        <v>1.13003015220165</v>
      </c>
      <c r="BO117" s="9"/>
      <c r="BP117" s="9"/>
      <c r="BQ117" s="9"/>
      <c r="BR117" s="10">
        <v>3.8090868406911699E-2</v>
      </c>
      <c r="BS117" s="8">
        <v>56.744790000000002</v>
      </c>
      <c r="BT117" s="9"/>
      <c r="BU117" s="9"/>
      <c r="BV117" s="9"/>
      <c r="BW117" s="10">
        <v>71.801349999999999</v>
      </c>
      <c r="BX117" s="9">
        <v>1.0913213321566499</v>
      </c>
      <c r="BY117" s="9"/>
      <c r="BZ117" s="9"/>
      <c r="CA117" s="9"/>
      <c r="CB117" s="10">
        <v>3.1842207286384303E-2</v>
      </c>
      <c r="CC117" s="8">
        <v>40.600670000000001</v>
      </c>
      <c r="CD117" s="9"/>
      <c r="CE117" s="9"/>
      <c r="CF117" s="9"/>
      <c r="CG117" s="10">
        <v>28.591251</v>
      </c>
      <c r="CH117" s="9">
        <v>1.0631086208224201</v>
      </c>
      <c r="CI117" s="9"/>
      <c r="CJ117" s="9"/>
      <c r="CK117" s="9"/>
      <c r="CL117" s="10">
        <v>2.2231741268473399E-2</v>
      </c>
    </row>
    <row r="118" spans="1:90" x14ac:dyDescent="0.25">
      <c r="A118" s="8">
        <v>62.693382</v>
      </c>
      <c r="B118" s="9"/>
      <c r="C118" s="9"/>
      <c r="D118" s="9"/>
      <c r="E118" s="10">
        <v>83.366739999999993</v>
      </c>
      <c r="F118" s="9">
        <v>1.2922301334142601</v>
      </c>
      <c r="G118" s="9"/>
      <c r="H118" s="9"/>
      <c r="I118" s="9"/>
      <c r="J118" s="10">
        <v>5.2343165026858297E-2</v>
      </c>
      <c r="K118" s="8">
        <v>65.187479999999994</v>
      </c>
      <c r="L118" s="9"/>
      <c r="M118" s="9"/>
      <c r="N118" s="9"/>
      <c r="O118" s="10">
        <v>81.687899999999999</v>
      </c>
      <c r="P118" s="9">
        <v>1.29720007723569</v>
      </c>
      <c r="Q118" s="9"/>
      <c r="R118" s="9"/>
      <c r="S118" s="9"/>
      <c r="T118" s="10">
        <v>5.8985334190835001E-2</v>
      </c>
      <c r="U118" s="8">
        <v>38.931224999999998</v>
      </c>
      <c r="V118" s="9"/>
      <c r="W118" s="9"/>
      <c r="X118" s="9"/>
      <c r="Y118" s="10">
        <v>40.370598000000001</v>
      </c>
      <c r="Z118" s="9">
        <v>1.22480998528003</v>
      </c>
      <c r="AA118" s="9"/>
      <c r="AB118" s="9"/>
      <c r="AC118" s="9"/>
      <c r="AD118" s="10">
        <v>5.5363728585551698E-2</v>
      </c>
      <c r="AE118" s="8">
        <v>31.170791999999999</v>
      </c>
      <c r="AF118" s="9"/>
      <c r="AG118" s="9"/>
      <c r="AH118" s="9"/>
      <c r="AI118" s="10">
        <v>23.924685</v>
      </c>
      <c r="AJ118" s="9">
        <v>1.1713543732166201</v>
      </c>
      <c r="AK118" s="9"/>
      <c r="AL118" s="9"/>
      <c r="AM118" s="9"/>
      <c r="AN118" s="10">
        <v>4.8291273402593898E-2</v>
      </c>
      <c r="AO118" s="8">
        <v>36.780293</v>
      </c>
      <c r="AP118" s="9"/>
      <c r="AQ118" s="9"/>
      <c r="AR118" s="9"/>
      <c r="AS118" s="10">
        <v>30.136085999999999</v>
      </c>
      <c r="AT118" s="9">
        <v>1.16017853266</v>
      </c>
      <c r="AU118" s="9"/>
      <c r="AV118" s="9"/>
      <c r="AW118" s="9"/>
      <c r="AX118" s="10">
        <v>4.1473092562456397E-2</v>
      </c>
      <c r="AY118" s="8">
        <v>40.328870000000002</v>
      </c>
      <c r="AZ118" s="9"/>
      <c r="BA118" s="9"/>
      <c r="BB118" s="9"/>
      <c r="BC118" s="10">
        <v>38.057540000000003</v>
      </c>
      <c r="BD118" s="9">
        <v>1.14921020781993</v>
      </c>
      <c r="BE118" s="9"/>
      <c r="BF118" s="9"/>
      <c r="BG118" s="9"/>
      <c r="BH118" s="10">
        <v>4.30016859011172E-2</v>
      </c>
      <c r="BI118" s="8">
        <v>49.264760000000003</v>
      </c>
      <c r="BJ118" s="9"/>
      <c r="BK118" s="9"/>
      <c r="BL118" s="9"/>
      <c r="BM118" s="10">
        <v>55.197445000000002</v>
      </c>
      <c r="BN118" s="9">
        <v>1.1312310180067999</v>
      </c>
      <c r="BO118" s="9"/>
      <c r="BP118" s="9"/>
      <c r="BQ118" s="9"/>
      <c r="BR118" s="10">
        <v>4.6092453535203401E-2</v>
      </c>
      <c r="BS118" s="8">
        <v>46.815469999999998</v>
      </c>
      <c r="BT118" s="9"/>
      <c r="BU118" s="9"/>
      <c r="BV118" s="9"/>
      <c r="BW118" s="10">
        <v>30.592941</v>
      </c>
      <c r="BX118" s="9">
        <v>1.0947672526538299</v>
      </c>
      <c r="BY118" s="9"/>
      <c r="BZ118" s="9"/>
      <c r="CA118" s="9"/>
      <c r="CB118" s="10">
        <v>3.1571642629603699E-2</v>
      </c>
      <c r="CC118" s="8">
        <v>37.101162000000002</v>
      </c>
      <c r="CD118" s="9"/>
      <c r="CE118" s="9"/>
      <c r="CF118" s="9"/>
      <c r="CG118" s="10">
        <v>21.285456</v>
      </c>
      <c r="CH118" s="9">
        <v>1.08155217176675</v>
      </c>
      <c r="CI118" s="9"/>
      <c r="CJ118" s="9"/>
      <c r="CK118" s="9"/>
      <c r="CL118" s="10">
        <v>2.3857290681873301E-2</v>
      </c>
    </row>
    <row r="119" spans="1:90" x14ac:dyDescent="0.25">
      <c r="A119" s="8">
        <v>164.06855999999999</v>
      </c>
      <c r="B119" s="9"/>
      <c r="C119" s="9"/>
      <c r="D119" s="9"/>
      <c r="E119" s="10">
        <v>197.92832999999999</v>
      </c>
      <c r="F119" s="9">
        <v>1.3889611323475799</v>
      </c>
      <c r="G119" s="9"/>
      <c r="H119" s="9"/>
      <c r="I119" s="9"/>
      <c r="J119" s="10">
        <v>6.2639964604034495E-2</v>
      </c>
      <c r="K119" s="8">
        <v>46.804423999999997</v>
      </c>
      <c r="L119" s="9"/>
      <c r="M119" s="9"/>
      <c r="N119" s="9"/>
      <c r="O119" s="10">
        <v>55.353656999999998</v>
      </c>
      <c r="P119" s="9">
        <v>1.2772426634728899</v>
      </c>
      <c r="Q119" s="9"/>
      <c r="R119" s="9"/>
      <c r="S119" s="9"/>
      <c r="T119" s="10">
        <v>5.6652982612907903E-2</v>
      </c>
      <c r="U119" s="8">
        <v>46.312683</v>
      </c>
      <c r="V119" s="9"/>
      <c r="W119" s="9"/>
      <c r="X119" s="9"/>
      <c r="Y119" s="10">
        <v>51.045807000000003</v>
      </c>
      <c r="Z119" s="9">
        <v>1.24572494649887</v>
      </c>
      <c r="AA119" s="9"/>
      <c r="AB119" s="9"/>
      <c r="AC119" s="9"/>
      <c r="AD119" s="10">
        <v>5.6787862876596498E-2</v>
      </c>
      <c r="AE119" s="8">
        <v>38.340069999999997</v>
      </c>
      <c r="AF119" s="9"/>
      <c r="AG119" s="9"/>
      <c r="AH119" s="9"/>
      <c r="AI119" s="10">
        <v>34.741646000000003</v>
      </c>
      <c r="AJ119" s="9">
        <v>1.1891761007308901</v>
      </c>
      <c r="AK119" s="9"/>
      <c r="AL119" s="9"/>
      <c r="AM119" s="9"/>
      <c r="AN119" s="10">
        <v>4.45506905831594E-2</v>
      </c>
      <c r="AO119" s="8">
        <v>44.462916999999997</v>
      </c>
      <c r="AP119" s="9"/>
      <c r="AQ119" s="9"/>
      <c r="AR119" s="9"/>
      <c r="AS119" s="10">
        <v>40.562660000000001</v>
      </c>
      <c r="AT119" s="9">
        <v>1.2044504563212299</v>
      </c>
      <c r="AU119" s="9"/>
      <c r="AV119" s="9"/>
      <c r="AW119" s="9"/>
      <c r="AX119" s="10">
        <v>5.4799553296901601E-2</v>
      </c>
      <c r="AY119" s="8">
        <v>41.435093000000002</v>
      </c>
      <c r="AZ119" s="9"/>
      <c r="BA119" s="9"/>
      <c r="BB119" s="9"/>
      <c r="BC119" s="10">
        <v>32.527411999999998</v>
      </c>
      <c r="BD119" s="9">
        <v>1.16088190597295</v>
      </c>
      <c r="BE119" s="9"/>
      <c r="BF119" s="9"/>
      <c r="BG119" s="9"/>
      <c r="BH119" s="10">
        <v>4.2269226983401201E-2</v>
      </c>
      <c r="BI119" s="8">
        <v>37.980885000000001</v>
      </c>
      <c r="BJ119" s="9"/>
      <c r="BK119" s="9"/>
      <c r="BL119" s="9"/>
      <c r="BM119" s="10">
        <v>23.844387000000001</v>
      </c>
      <c r="BN119" s="9">
        <v>1.11863190710544</v>
      </c>
      <c r="BO119" s="9"/>
      <c r="BP119" s="9"/>
      <c r="BQ119" s="9"/>
      <c r="BR119" s="10">
        <v>3.7896969093918001E-2</v>
      </c>
      <c r="BS119" s="8">
        <v>36.769634000000003</v>
      </c>
      <c r="BT119" s="9"/>
      <c r="BU119" s="9"/>
      <c r="BV119" s="9"/>
      <c r="BW119" s="10">
        <v>19.870035000000001</v>
      </c>
      <c r="BX119" s="9">
        <v>1.0837868958711601</v>
      </c>
      <c r="BY119" s="9"/>
      <c r="BZ119" s="9"/>
      <c r="CA119" s="9"/>
      <c r="CB119" s="10">
        <v>2.96227974775011E-2</v>
      </c>
      <c r="CC119" s="8">
        <v>29.171855999999998</v>
      </c>
      <c r="CD119" s="9"/>
      <c r="CE119" s="9"/>
      <c r="CF119" s="9"/>
      <c r="CG119" s="10">
        <v>9.5932150000000007</v>
      </c>
      <c r="CH119" s="9">
        <v>1.0500713494717999</v>
      </c>
      <c r="CI119" s="9"/>
      <c r="CJ119" s="9"/>
      <c r="CK119" s="9"/>
      <c r="CL119" s="10">
        <v>1.8363998095200298E-2</v>
      </c>
    </row>
    <row r="120" spans="1:90" x14ac:dyDescent="0.25">
      <c r="A120" s="8">
        <v>130.30861999999999</v>
      </c>
      <c r="B120" s="9"/>
      <c r="C120" s="9"/>
      <c r="D120" s="9"/>
      <c r="E120" s="10">
        <v>159.34209000000001</v>
      </c>
      <c r="F120" s="9">
        <v>1.3474523851871401</v>
      </c>
      <c r="G120" s="9"/>
      <c r="H120" s="9"/>
      <c r="I120" s="9"/>
      <c r="J120" s="10">
        <v>6.13491543140448E-2</v>
      </c>
      <c r="K120" s="8">
        <v>37.053592999999999</v>
      </c>
      <c r="L120" s="9"/>
      <c r="M120" s="9"/>
      <c r="N120" s="9"/>
      <c r="O120" s="10">
        <v>37.219630000000002</v>
      </c>
      <c r="P120" s="9">
        <v>1.2425759290456699</v>
      </c>
      <c r="Q120" s="9"/>
      <c r="R120" s="9"/>
      <c r="S120" s="9"/>
      <c r="T120" s="10">
        <v>5.8087057894476601E-2</v>
      </c>
      <c r="U120" s="8">
        <v>33.530290000000001</v>
      </c>
      <c r="V120" s="9"/>
      <c r="W120" s="9"/>
      <c r="X120" s="9"/>
      <c r="Y120" s="10">
        <v>29.448622</v>
      </c>
      <c r="Z120" s="9">
        <v>1.1981406176090199</v>
      </c>
      <c r="AA120" s="9"/>
      <c r="AB120" s="9"/>
      <c r="AC120" s="9"/>
      <c r="AD120" s="10">
        <v>4.2642287465626601E-2</v>
      </c>
      <c r="AE120" s="8">
        <v>45.08296</v>
      </c>
      <c r="AF120" s="9"/>
      <c r="AG120" s="9"/>
      <c r="AH120" s="9"/>
      <c r="AI120" s="10">
        <v>45.161259999999999</v>
      </c>
      <c r="AJ120" s="9">
        <v>1.20178815877437</v>
      </c>
      <c r="AK120" s="9"/>
      <c r="AL120" s="9"/>
      <c r="AM120" s="9"/>
      <c r="AN120" s="10">
        <v>4.5956461278456498E-2</v>
      </c>
      <c r="AO120" s="8">
        <v>40.733401999999998</v>
      </c>
      <c r="AP120" s="9"/>
      <c r="AQ120" s="9"/>
      <c r="AR120" s="9"/>
      <c r="AS120" s="10">
        <v>32.957732999999998</v>
      </c>
      <c r="AT120" s="9">
        <v>1.1741294624805401</v>
      </c>
      <c r="AU120" s="9"/>
      <c r="AV120" s="9"/>
      <c r="AW120" s="9"/>
      <c r="AX120" s="10">
        <v>4.3819129030503799E-2</v>
      </c>
      <c r="AY120" s="8">
        <v>40.644280000000002</v>
      </c>
      <c r="AZ120" s="9"/>
      <c r="BA120" s="9"/>
      <c r="BB120" s="9"/>
      <c r="BC120" s="10">
        <v>32.567340000000002</v>
      </c>
      <c r="BD120" s="9">
        <v>1.1573958343267401</v>
      </c>
      <c r="BE120" s="9"/>
      <c r="BF120" s="9"/>
      <c r="BG120" s="9"/>
      <c r="BH120" s="10">
        <v>4.5806887041175998E-2</v>
      </c>
      <c r="BI120" s="8">
        <v>48.713005000000003</v>
      </c>
      <c r="BJ120" s="9"/>
      <c r="BK120" s="9"/>
      <c r="BL120" s="9"/>
      <c r="BM120" s="10">
        <v>35.57152</v>
      </c>
      <c r="BN120" s="9">
        <v>1.1616860300302501</v>
      </c>
      <c r="BO120" s="9"/>
      <c r="BP120" s="9"/>
      <c r="BQ120" s="9"/>
      <c r="BR120" s="10">
        <v>4.8646128968719199E-2</v>
      </c>
      <c r="BS120" s="8">
        <v>41.343269999999997</v>
      </c>
      <c r="BT120" s="9"/>
      <c r="BU120" s="9"/>
      <c r="BV120" s="9"/>
      <c r="BW120" s="10">
        <v>24.321653000000001</v>
      </c>
      <c r="BX120" s="9">
        <v>1.0944256723225101</v>
      </c>
      <c r="BY120" s="9"/>
      <c r="BZ120" s="9"/>
      <c r="CA120" s="9"/>
      <c r="CB120" s="10">
        <v>3.0925145488010401E-2</v>
      </c>
      <c r="CC120" s="8">
        <v>36.638798000000001</v>
      </c>
      <c r="CD120" s="9"/>
      <c r="CE120" s="9"/>
      <c r="CF120" s="9"/>
      <c r="CG120" s="10">
        <v>25.679924</v>
      </c>
      <c r="CH120" s="9">
        <v>1.06661430636048</v>
      </c>
      <c r="CI120" s="9"/>
      <c r="CJ120" s="9"/>
      <c r="CK120" s="9"/>
      <c r="CL120" s="10">
        <v>2.45623057578651E-2</v>
      </c>
    </row>
    <row r="121" spans="1:90" x14ac:dyDescent="0.25">
      <c r="A121" s="8">
        <v>63.223343</v>
      </c>
      <c r="B121" s="9"/>
      <c r="C121" s="9"/>
      <c r="D121" s="9"/>
      <c r="E121" s="10">
        <v>77.20326</v>
      </c>
      <c r="F121" s="9">
        <v>1.32171349662542</v>
      </c>
      <c r="G121" s="9"/>
      <c r="H121" s="9"/>
      <c r="I121" s="9"/>
      <c r="J121" s="10">
        <v>5.6801091090649597E-2</v>
      </c>
      <c r="K121" s="8">
        <v>43.780495000000002</v>
      </c>
      <c r="L121" s="9"/>
      <c r="M121" s="9"/>
      <c r="N121" s="9"/>
      <c r="O121" s="10">
        <v>50.454104999999998</v>
      </c>
      <c r="P121" s="9">
        <v>1.24924665629863</v>
      </c>
      <c r="Q121" s="9"/>
      <c r="R121" s="9"/>
      <c r="S121" s="9"/>
      <c r="T121" s="10">
        <v>5.3359140344064797E-2</v>
      </c>
      <c r="U121" s="8">
        <v>32.236400000000003</v>
      </c>
      <c r="V121" s="9"/>
      <c r="W121" s="9"/>
      <c r="X121" s="9"/>
      <c r="Y121" s="10">
        <v>30.152866</v>
      </c>
      <c r="Z121" s="9">
        <v>1.19937460672855</v>
      </c>
      <c r="AA121" s="9"/>
      <c r="AB121" s="9"/>
      <c r="AC121" s="9"/>
      <c r="AD121" s="10">
        <v>4.5893790093092399E-2</v>
      </c>
      <c r="AE121" s="8">
        <v>38.549286000000002</v>
      </c>
      <c r="AF121" s="9"/>
      <c r="AG121" s="9"/>
      <c r="AH121" s="9"/>
      <c r="AI121" s="10">
        <v>35.089393999999999</v>
      </c>
      <c r="AJ121" s="9">
        <v>1.2178225817978301</v>
      </c>
      <c r="AK121" s="9"/>
      <c r="AL121" s="9"/>
      <c r="AM121" s="9"/>
      <c r="AN121" s="10">
        <v>5.0981890630646801E-2</v>
      </c>
      <c r="AO121" s="8">
        <v>46.641829999999999</v>
      </c>
      <c r="AP121" s="9"/>
      <c r="AQ121" s="9"/>
      <c r="AR121" s="9"/>
      <c r="AS121" s="10">
        <v>44.789302999999997</v>
      </c>
      <c r="AT121" s="9">
        <v>1.16933901244401</v>
      </c>
      <c r="AU121" s="9"/>
      <c r="AV121" s="9"/>
      <c r="AW121" s="9"/>
      <c r="AX121" s="10">
        <v>4.8243948830825403E-2</v>
      </c>
      <c r="AY121" s="8">
        <v>45.014789999999998</v>
      </c>
      <c r="AZ121" s="9"/>
      <c r="BA121" s="9"/>
      <c r="BB121" s="9"/>
      <c r="BC121" s="10">
        <v>37.83343</v>
      </c>
      <c r="BD121" s="9">
        <v>1.16423202317953</v>
      </c>
      <c r="BE121" s="9"/>
      <c r="BF121" s="9"/>
      <c r="BG121" s="9"/>
      <c r="BH121" s="10">
        <v>4.8446527888853001E-2</v>
      </c>
      <c r="BI121" s="8">
        <v>52.376784999999998</v>
      </c>
      <c r="BJ121" s="9"/>
      <c r="BK121" s="9"/>
      <c r="BL121" s="9"/>
      <c r="BM121" s="10">
        <v>40.876162999999998</v>
      </c>
      <c r="BN121" s="9">
        <v>1.16115628647804</v>
      </c>
      <c r="BO121" s="9"/>
      <c r="BP121" s="9"/>
      <c r="BQ121" s="9"/>
      <c r="BR121" s="10">
        <v>4.6947819912237003E-2</v>
      </c>
      <c r="BS121" s="8">
        <v>47.835284999999999</v>
      </c>
      <c r="BT121" s="9"/>
      <c r="BU121" s="9"/>
      <c r="BV121" s="9"/>
      <c r="BW121" s="10">
        <v>35.241280000000003</v>
      </c>
      <c r="BX121" s="9">
        <v>1.0928076227903301</v>
      </c>
      <c r="BY121" s="9"/>
      <c r="BZ121" s="9"/>
      <c r="CA121" s="9"/>
      <c r="CB121" s="10">
        <v>3.3580454442132798E-2</v>
      </c>
      <c r="CC121" s="8">
        <v>52.225790000000003</v>
      </c>
      <c r="CD121" s="9"/>
      <c r="CE121" s="9"/>
      <c r="CF121" s="9"/>
      <c r="CG121" s="10">
        <v>54.262172999999997</v>
      </c>
      <c r="CH121" s="9">
        <v>1.08214223763346</v>
      </c>
      <c r="CI121" s="9"/>
      <c r="CJ121" s="9"/>
      <c r="CK121" s="9"/>
      <c r="CL121" s="10">
        <v>3.8856926981144901E-2</v>
      </c>
    </row>
    <row r="122" spans="1:90" x14ac:dyDescent="0.25">
      <c r="A122" s="8">
        <v>61.107838000000001</v>
      </c>
      <c r="B122" s="9"/>
      <c r="C122" s="9"/>
      <c r="D122" s="9"/>
      <c r="E122" s="10">
        <v>73.821060000000003</v>
      </c>
      <c r="F122" s="9">
        <v>1.3171073639392801</v>
      </c>
      <c r="G122" s="9"/>
      <c r="H122" s="9"/>
      <c r="I122" s="9"/>
      <c r="J122" s="10">
        <v>5.9283657621953298E-2</v>
      </c>
      <c r="K122" s="8">
        <v>35.073825999999997</v>
      </c>
      <c r="L122" s="9"/>
      <c r="M122" s="9"/>
      <c r="N122" s="9"/>
      <c r="O122" s="10">
        <v>34.996338000000002</v>
      </c>
      <c r="P122" s="9">
        <v>1.2401383532285599</v>
      </c>
      <c r="Q122" s="9"/>
      <c r="R122" s="9"/>
      <c r="S122" s="9"/>
      <c r="T122" s="10">
        <v>5.3840734915344801E-2</v>
      </c>
      <c r="U122" s="8">
        <v>35.052950000000003</v>
      </c>
      <c r="V122" s="9"/>
      <c r="W122" s="9"/>
      <c r="X122" s="9"/>
      <c r="Y122" s="10">
        <v>31.660609999999998</v>
      </c>
      <c r="Z122" s="9">
        <v>1.19636984992027</v>
      </c>
      <c r="AA122" s="9"/>
      <c r="AB122" s="9"/>
      <c r="AC122" s="9"/>
      <c r="AD122" s="10">
        <v>4.8326960546276602E-2</v>
      </c>
      <c r="AE122" s="8">
        <v>42.028785999999997</v>
      </c>
      <c r="AF122" s="9"/>
      <c r="AG122" s="9"/>
      <c r="AH122" s="9"/>
      <c r="AI122" s="10">
        <v>42.600560000000002</v>
      </c>
      <c r="AJ122" s="9">
        <v>1.18757181045413</v>
      </c>
      <c r="AK122" s="9"/>
      <c r="AL122" s="9"/>
      <c r="AM122" s="9"/>
      <c r="AN122" s="10">
        <v>4.6372234230263598E-2</v>
      </c>
      <c r="AO122" s="8">
        <v>40.704037</v>
      </c>
      <c r="AP122" s="9"/>
      <c r="AQ122" s="9"/>
      <c r="AR122" s="9"/>
      <c r="AS122" s="10">
        <v>37.399149999999999</v>
      </c>
      <c r="AT122" s="9">
        <v>1.1633868943452801</v>
      </c>
      <c r="AU122" s="9"/>
      <c r="AV122" s="9"/>
      <c r="AW122" s="9"/>
      <c r="AX122" s="10">
        <v>4.8209425295900499E-2</v>
      </c>
      <c r="AY122" s="8">
        <v>42.610300000000002</v>
      </c>
      <c r="AZ122" s="9"/>
      <c r="BA122" s="9"/>
      <c r="BB122" s="9"/>
      <c r="BC122" s="10">
        <v>32.905064000000003</v>
      </c>
      <c r="BD122" s="9">
        <v>1.16238726991415</v>
      </c>
      <c r="BE122" s="9"/>
      <c r="BF122" s="9"/>
      <c r="BG122" s="9"/>
      <c r="BH122" s="10">
        <v>5.2966574436633697E-2</v>
      </c>
      <c r="BI122" s="8">
        <v>47.424942000000001</v>
      </c>
      <c r="BJ122" s="9"/>
      <c r="BK122" s="9"/>
      <c r="BL122" s="9"/>
      <c r="BM122" s="10">
        <v>40.514409999999998</v>
      </c>
      <c r="BN122" s="9">
        <v>1.15489340940117</v>
      </c>
      <c r="BO122" s="9"/>
      <c r="BP122" s="9"/>
      <c r="BQ122" s="9"/>
      <c r="BR122" s="10">
        <v>4.9185904832556103E-2</v>
      </c>
      <c r="BS122" s="8">
        <v>40.587375999999999</v>
      </c>
      <c r="BT122" s="9"/>
      <c r="BU122" s="9"/>
      <c r="BV122" s="9"/>
      <c r="BW122" s="10">
        <v>24.949643999999999</v>
      </c>
      <c r="BX122" s="9">
        <v>1.0951199949383701</v>
      </c>
      <c r="BY122" s="9"/>
      <c r="BZ122" s="9"/>
      <c r="CA122" s="9"/>
      <c r="CB122" s="10">
        <v>3.1326516616510001E-2</v>
      </c>
      <c r="CC122" s="8">
        <v>32.158374999999999</v>
      </c>
      <c r="CD122" s="9"/>
      <c r="CE122" s="9"/>
      <c r="CF122" s="9"/>
      <c r="CG122" s="10">
        <v>15.957853999999999</v>
      </c>
      <c r="CH122" s="9">
        <v>1.0594663755893701</v>
      </c>
      <c r="CI122" s="9"/>
      <c r="CJ122" s="9"/>
      <c r="CK122" s="9"/>
      <c r="CL122" s="10">
        <v>2.2182264633628199E-2</v>
      </c>
    </row>
    <row r="123" spans="1:90" x14ac:dyDescent="0.25">
      <c r="A123" s="8">
        <v>87.735146</v>
      </c>
      <c r="B123" s="9"/>
      <c r="C123" s="9"/>
      <c r="D123" s="9"/>
      <c r="E123" s="10">
        <v>121.44206</v>
      </c>
      <c r="F123" s="9">
        <v>1.3430224606990799</v>
      </c>
      <c r="G123" s="9"/>
      <c r="H123" s="9"/>
      <c r="I123" s="9"/>
      <c r="J123" s="10">
        <v>6.6883311934153297E-2</v>
      </c>
      <c r="K123" s="8">
        <v>45.874862999999998</v>
      </c>
      <c r="L123" s="9"/>
      <c r="M123" s="9"/>
      <c r="N123" s="9"/>
      <c r="O123" s="10">
        <v>55.990430000000003</v>
      </c>
      <c r="P123" s="9">
        <v>1.2588389481305999</v>
      </c>
      <c r="Q123" s="9"/>
      <c r="R123" s="9"/>
      <c r="S123" s="9"/>
      <c r="T123" s="10">
        <v>5.0383451252777302E-2</v>
      </c>
      <c r="U123" s="8">
        <v>32.401318000000003</v>
      </c>
      <c r="V123" s="9"/>
      <c r="W123" s="9"/>
      <c r="X123" s="9"/>
      <c r="Y123" s="10">
        <v>29.7408</v>
      </c>
      <c r="Z123" s="9">
        <v>1.1926326984167099</v>
      </c>
      <c r="AA123" s="9"/>
      <c r="AB123" s="9"/>
      <c r="AC123" s="9"/>
      <c r="AD123" s="10">
        <v>4.4915612543612697E-2</v>
      </c>
      <c r="AE123" s="8">
        <v>37.610011999999998</v>
      </c>
      <c r="AF123" s="9"/>
      <c r="AG123" s="9"/>
      <c r="AH123" s="9"/>
      <c r="AI123" s="10">
        <v>33.155209999999997</v>
      </c>
      <c r="AJ123" s="9">
        <v>1.1756222222745401</v>
      </c>
      <c r="AK123" s="9"/>
      <c r="AL123" s="9"/>
      <c r="AM123" s="9"/>
      <c r="AN123" s="10">
        <v>4.5399764561451401E-2</v>
      </c>
      <c r="AO123" s="8">
        <v>41.920850000000002</v>
      </c>
      <c r="AP123" s="9"/>
      <c r="AQ123" s="9"/>
      <c r="AR123" s="9"/>
      <c r="AS123" s="10">
        <v>33.885075000000001</v>
      </c>
      <c r="AT123" s="9">
        <v>1.1785133026838299</v>
      </c>
      <c r="AU123" s="9"/>
      <c r="AV123" s="9"/>
      <c r="AW123" s="9"/>
      <c r="AX123" s="10">
        <v>4.7890245875649697E-2</v>
      </c>
      <c r="AY123" s="8">
        <v>41.966971999999998</v>
      </c>
      <c r="AZ123" s="9"/>
      <c r="BA123" s="9"/>
      <c r="BB123" s="9"/>
      <c r="BC123" s="10">
        <v>33.170315000000002</v>
      </c>
      <c r="BD123" s="9">
        <v>1.12461845660209</v>
      </c>
      <c r="BE123" s="9"/>
      <c r="BF123" s="9"/>
      <c r="BG123" s="9"/>
      <c r="BH123" s="10">
        <v>3.2837578360971197E-2</v>
      </c>
      <c r="BI123" s="8">
        <v>49.41581</v>
      </c>
      <c r="BJ123" s="9"/>
      <c r="BK123" s="9"/>
      <c r="BL123" s="9"/>
      <c r="BM123" s="10">
        <v>40.320500000000003</v>
      </c>
      <c r="BN123" s="9">
        <v>1.11339798307418</v>
      </c>
      <c r="BO123" s="9"/>
      <c r="BP123" s="9"/>
      <c r="BQ123" s="9"/>
      <c r="BR123" s="10">
        <v>3.4328081453627202E-2</v>
      </c>
      <c r="BS123" s="8">
        <v>36.613039999999998</v>
      </c>
      <c r="BT123" s="9"/>
      <c r="BU123" s="9"/>
      <c r="BV123" s="9"/>
      <c r="BW123" s="10">
        <v>19.300497</v>
      </c>
      <c r="BX123" s="9">
        <v>1.0720206508636401</v>
      </c>
      <c r="BY123" s="9"/>
      <c r="BZ123" s="9"/>
      <c r="CA123" s="9"/>
      <c r="CB123" s="10">
        <v>2.58076757733719E-2</v>
      </c>
      <c r="CC123" s="8">
        <v>33.195194000000001</v>
      </c>
      <c r="CD123" s="9"/>
      <c r="CE123" s="9"/>
      <c r="CF123" s="9"/>
      <c r="CG123" s="10">
        <v>16.791353000000001</v>
      </c>
      <c r="CH123" s="9">
        <v>1.06567271000146</v>
      </c>
      <c r="CI123" s="9"/>
      <c r="CJ123" s="9"/>
      <c r="CK123" s="9"/>
      <c r="CL123" s="10">
        <v>3.0330902492411198E-2</v>
      </c>
    </row>
    <row r="124" spans="1:90" x14ac:dyDescent="0.25">
      <c r="A124" s="11">
        <v>50.31794</v>
      </c>
      <c r="B124" s="12"/>
      <c r="C124" s="12"/>
      <c r="D124" s="12"/>
      <c r="E124" s="13">
        <v>61.895263999999997</v>
      </c>
      <c r="F124" s="12">
        <v>1.2752760689854601</v>
      </c>
      <c r="G124" s="12"/>
      <c r="H124" s="12"/>
      <c r="I124" s="12"/>
      <c r="J124" s="13">
        <v>4.8360777466989503E-2</v>
      </c>
      <c r="K124" s="11">
        <v>39.159669999999998</v>
      </c>
      <c r="L124" s="12"/>
      <c r="M124" s="12"/>
      <c r="N124" s="12"/>
      <c r="O124" s="13">
        <v>40.542389999999997</v>
      </c>
      <c r="P124" s="12">
        <v>1.25432463574409</v>
      </c>
      <c r="Q124" s="12"/>
      <c r="R124" s="12"/>
      <c r="S124" s="12"/>
      <c r="T124" s="13">
        <v>4.6859097775483999E-2</v>
      </c>
      <c r="U124" s="11">
        <v>35.852547000000001</v>
      </c>
      <c r="V124" s="12"/>
      <c r="W124" s="12"/>
      <c r="X124" s="12"/>
      <c r="Y124" s="13">
        <v>32.549374</v>
      </c>
      <c r="Z124" s="12">
        <v>1.2203790929615399</v>
      </c>
      <c r="AA124" s="12"/>
      <c r="AB124" s="12"/>
      <c r="AC124" s="12"/>
      <c r="AD124" s="13">
        <v>5.2010046099369302E-2</v>
      </c>
      <c r="AE124" s="11">
        <v>44.71349</v>
      </c>
      <c r="AF124" s="12"/>
      <c r="AG124" s="12"/>
      <c r="AH124" s="12"/>
      <c r="AI124" s="13">
        <v>40.622222999999998</v>
      </c>
      <c r="AJ124" s="12">
        <v>1.2168815802931701</v>
      </c>
      <c r="AK124" s="12"/>
      <c r="AL124" s="12"/>
      <c r="AM124" s="12"/>
      <c r="AN124" s="13">
        <v>5.6592199081582598E-2</v>
      </c>
      <c r="AO124" s="11">
        <v>48.234985000000002</v>
      </c>
      <c r="AP124" s="12"/>
      <c r="AQ124" s="12"/>
      <c r="AR124" s="12"/>
      <c r="AS124" s="13">
        <v>42.609699999999997</v>
      </c>
      <c r="AT124" s="12">
        <v>1.19975209236145</v>
      </c>
      <c r="AU124" s="12"/>
      <c r="AV124" s="12"/>
      <c r="AW124" s="12"/>
      <c r="AX124" s="13">
        <v>5.3433705727898101E-2</v>
      </c>
      <c r="AY124" s="11">
        <v>39.950679999999998</v>
      </c>
      <c r="AZ124" s="12"/>
      <c r="BA124" s="12"/>
      <c r="BB124" s="12"/>
      <c r="BC124" s="13">
        <v>31.510224999999998</v>
      </c>
      <c r="BD124" s="12">
        <v>1.1481437773108401</v>
      </c>
      <c r="BE124" s="12"/>
      <c r="BF124" s="12"/>
      <c r="BG124" s="12"/>
      <c r="BH124" s="13">
        <v>4.6403348779415397E-2</v>
      </c>
      <c r="BI124" s="11">
        <v>37.545901999999998</v>
      </c>
      <c r="BJ124" s="12"/>
      <c r="BK124" s="12"/>
      <c r="BL124" s="12"/>
      <c r="BM124" s="13">
        <v>26.447382000000001</v>
      </c>
      <c r="BN124" s="12">
        <v>1.13404245471954</v>
      </c>
      <c r="BO124" s="12"/>
      <c r="BP124" s="12"/>
      <c r="BQ124" s="12"/>
      <c r="BR124" s="13">
        <v>4.4883183586473703E-2</v>
      </c>
      <c r="BS124" s="11">
        <v>41.325187999999997</v>
      </c>
      <c r="BT124" s="12"/>
      <c r="BU124" s="12"/>
      <c r="BV124" s="12"/>
      <c r="BW124" s="13">
        <v>22.690002</v>
      </c>
      <c r="BX124" s="12">
        <v>1.0978478701710701</v>
      </c>
      <c r="BY124" s="12"/>
      <c r="BZ124" s="12"/>
      <c r="CA124" s="12"/>
      <c r="CB124" s="13">
        <v>3.0118690993919801E-2</v>
      </c>
      <c r="CC124" s="11">
        <v>36.141604999999998</v>
      </c>
      <c r="CD124" s="12"/>
      <c r="CE124" s="12"/>
      <c r="CF124" s="12"/>
      <c r="CG124" s="13">
        <v>22.424477</v>
      </c>
      <c r="CH124" s="12">
        <v>1.0911568127870499</v>
      </c>
      <c r="CI124" s="12"/>
      <c r="CJ124" s="12"/>
      <c r="CK124" s="12"/>
      <c r="CL124" s="13">
        <v>3.7817906239834199E-2</v>
      </c>
    </row>
    <row r="125" spans="1:90" x14ac:dyDescent="0.25">
      <c r="A125" s="1" t="s">
        <v>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spans="1:90" x14ac:dyDescent="0.25">
      <c r="A126" s="17">
        <v>2.1</v>
      </c>
      <c r="B126" s="18"/>
      <c r="C126" s="18"/>
      <c r="D126" s="18"/>
      <c r="E126" s="18"/>
      <c r="F126" s="18"/>
      <c r="G126" s="18"/>
      <c r="H126" s="18"/>
      <c r="I126" s="18"/>
      <c r="J126" s="19"/>
      <c r="K126" s="17">
        <f>A126+0.1</f>
        <v>2.2000000000000002</v>
      </c>
      <c r="L126" s="18"/>
      <c r="M126" s="18"/>
      <c r="N126" s="18"/>
      <c r="O126" s="18"/>
      <c r="P126" s="18"/>
      <c r="Q126" s="18"/>
      <c r="R126" s="18"/>
      <c r="S126" s="18"/>
      <c r="T126" s="19"/>
      <c r="U126" s="17">
        <f>K126+0.1</f>
        <v>2.3000000000000003</v>
      </c>
      <c r="V126" s="18"/>
      <c r="W126" s="18"/>
      <c r="X126" s="18"/>
      <c r="Y126" s="18"/>
      <c r="Z126" s="18"/>
      <c r="AA126" s="18"/>
      <c r="AB126" s="18"/>
      <c r="AC126" s="18"/>
      <c r="AD126" s="19"/>
      <c r="AE126" s="17">
        <f>U126+0.1</f>
        <v>2.4000000000000004</v>
      </c>
      <c r="AF126" s="18"/>
      <c r="AG126" s="18"/>
      <c r="AH126" s="18"/>
      <c r="AI126" s="18"/>
      <c r="AJ126" s="18"/>
      <c r="AK126" s="18"/>
      <c r="AL126" s="18"/>
      <c r="AM126" s="18"/>
      <c r="AN126" s="19"/>
      <c r="AO126" s="17">
        <f>AE126+0.1</f>
        <v>2.5000000000000004</v>
      </c>
      <c r="AP126" s="18"/>
      <c r="AQ126" s="18"/>
      <c r="AR126" s="18"/>
      <c r="AS126" s="18"/>
      <c r="AT126" s="18"/>
      <c r="AU126" s="18"/>
      <c r="AV126" s="18"/>
      <c r="AW126" s="18"/>
      <c r="AX126" s="19"/>
      <c r="AY126" s="17">
        <f>AO126+0.1</f>
        <v>2.6000000000000005</v>
      </c>
      <c r="AZ126" s="18"/>
      <c r="BA126" s="18"/>
      <c r="BB126" s="18"/>
      <c r="BC126" s="18"/>
      <c r="BD126" s="18"/>
      <c r="BE126" s="18"/>
      <c r="BF126" s="18"/>
      <c r="BG126" s="18"/>
      <c r="BH126" s="19"/>
      <c r="BI126" s="17">
        <f>AY126+0.1</f>
        <v>2.7000000000000006</v>
      </c>
      <c r="BJ126" s="18"/>
      <c r="BK126" s="18"/>
      <c r="BL126" s="18"/>
      <c r="BM126" s="18"/>
      <c r="BN126" s="18"/>
      <c r="BO126" s="18"/>
      <c r="BP126" s="18"/>
      <c r="BQ126" s="18"/>
      <c r="BR126" s="19"/>
      <c r="BS126" s="17">
        <f>BI126+0.1</f>
        <v>2.8000000000000007</v>
      </c>
      <c r="BT126" s="18"/>
      <c r="BU126" s="18"/>
      <c r="BV126" s="18"/>
      <c r="BW126" s="18"/>
      <c r="BX126" s="18"/>
      <c r="BY126" s="18"/>
      <c r="BZ126" s="18"/>
      <c r="CA126" s="18"/>
      <c r="CB126" s="19"/>
      <c r="CC126" s="17">
        <f>BS126+0.1</f>
        <v>2.9000000000000008</v>
      </c>
      <c r="CD126" s="3"/>
      <c r="CE126" s="3"/>
      <c r="CF126" s="3"/>
      <c r="CG126" s="3"/>
      <c r="CH126" s="3"/>
      <c r="CI126" s="3"/>
      <c r="CJ126" s="3"/>
      <c r="CK126" s="3"/>
      <c r="CL126" s="4"/>
    </row>
    <row r="127" spans="1:90" x14ac:dyDescent="0.25">
      <c r="A127" s="2" t="s">
        <v>4</v>
      </c>
      <c r="B127" s="3"/>
      <c r="C127" s="3"/>
      <c r="D127" s="3"/>
      <c r="E127" s="4"/>
      <c r="F127" s="2" t="s">
        <v>5</v>
      </c>
      <c r="G127" s="3"/>
      <c r="H127" s="3"/>
      <c r="I127" s="3"/>
      <c r="J127" s="4"/>
      <c r="K127" s="2" t="s">
        <v>4</v>
      </c>
      <c r="L127" s="3"/>
      <c r="M127" s="3"/>
      <c r="N127" s="3"/>
      <c r="O127" s="4"/>
      <c r="P127" s="2" t="s">
        <v>5</v>
      </c>
      <c r="Q127" s="3"/>
      <c r="R127" s="3"/>
      <c r="S127" s="3"/>
      <c r="T127" s="4"/>
      <c r="U127" s="2" t="s">
        <v>4</v>
      </c>
      <c r="V127" s="3"/>
      <c r="W127" s="3"/>
      <c r="X127" s="3"/>
      <c r="Y127" s="4"/>
      <c r="Z127" s="2" t="s">
        <v>5</v>
      </c>
      <c r="AA127" s="3"/>
      <c r="AB127" s="3"/>
      <c r="AC127" s="3"/>
      <c r="AD127" s="4"/>
      <c r="AE127" s="2" t="s">
        <v>4</v>
      </c>
      <c r="AF127" s="3"/>
      <c r="AG127" s="3"/>
      <c r="AH127" s="3"/>
      <c r="AI127" s="4"/>
      <c r="AJ127" s="2" t="s">
        <v>5</v>
      </c>
      <c r="AK127" s="3"/>
      <c r="AL127" s="3"/>
      <c r="AM127" s="3"/>
      <c r="AN127" s="4"/>
      <c r="AO127" s="2" t="s">
        <v>4</v>
      </c>
      <c r="AP127" s="3"/>
      <c r="AQ127" s="3"/>
      <c r="AR127" s="3"/>
      <c r="AS127" s="4"/>
      <c r="AT127" s="2" t="s">
        <v>5</v>
      </c>
      <c r="AU127" s="3"/>
      <c r="AV127" s="3"/>
      <c r="AW127" s="3"/>
      <c r="AX127" s="4"/>
      <c r="AY127" s="2" t="s">
        <v>4</v>
      </c>
      <c r="AZ127" s="3"/>
      <c r="BA127" s="3"/>
      <c r="BB127" s="3"/>
      <c r="BC127" s="4"/>
      <c r="BD127" s="2" t="s">
        <v>5</v>
      </c>
      <c r="BE127" s="3"/>
      <c r="BF127" s="3"/>
      <c r="BG127" s="3"/>
      <c r="BH127" s="4"/>
      <c r="BI127" s="2" t="s">
        <v>4</v>
      </c>
      <c r="BJ127" s="3"/>
      <c r="BK127" s="3"/>
      <c r="BL127" s="3"/>
      <c r="BM127" s="4"/>
      <c r="BN127" s="2" t="s">
        <v>5</v>
      </c>
      <c r="BO127" s="3"/>
      <c r="BP127" s="3"/>
      <c r="BQ127" s="3"/>
      <c r="BR127" s="4"/>
      <c r="BS127" s="2" t="s">
        <v>4</v>
      </c>
      <c r="BT127" s="3"/>
      <c r="BU127" s="3"/>
      <c r="BV127" s="3"/>
      <c r="BW127" s="4"/>
      <c r="BX127" s="2" t="s">
        <v>5</v>
      </c>
      <c r="BY127" s="3"/>
      <c r="BZ127" s="3"/>
      <c r="CA127" s="3"/>
      <c r="CB127" s="4"/>
      <c r="CC127" s="2" t="s">
        <v>4</v>
      </c>
      <c r="CD127" s="3"/>
      <c r="CE127" s="3"/>
      <c r="CF127" s="3"/>
      <c r="CG127" s="4"/>
      <c r="CH127" s="2" t="s">
        <v>5</v>
      </c>
      <c r="CI127" s="3"/>
      <c r="CJ127" s="3"/>
      <c r="CK127" s="3"/>
      <c r="CL127" s="4"/>
    </row>
    <row r="128" spans="1:90" x14ac:dyDescent="0.25">
      <c r="A128" s="5"/>
      <c r="B128" s="6" t="s">
        <v>1</v>
      </c>
      <c r="C128" s="6" t="s">
        <v>2</v>
      </c>
      <c r="D128" s="6" t="s">
        <v>3</v>
      </c>
      <c r="E128" s="7" t="s">
        <v>6</v>
      </c>
      <c r="F128" s="5"/>
      <c r="G128" s="6" t="s">
        <v>1</v>
      </c>
      <c r="H128" s="6" t="s">
        <v>2</v>
      </c>
      <c r="I128" s="6" t="s">
        <v>3</v>
      </c>
      <c r="J128" s="7" t="s">
        <v>6</v>
      </c>
      <c r="K128" s="5"/>
      <c r="L128" s="6" t="s">
        <v>1</v>
      </c>
      <c r="M128" s="6" t="s">
        <v>2</v>
      </c>
      <c r="N128" s="6" t="s">
        <v>3</v>
      </c>
      <c r="O128" s="7" t="s">
        <v>6</v>
      </c>
      <c r="P128" s="5"/>
      <c r="Q128" s="6" t="s">
        <v>1</v>
      </c>
      <c r="R128" s="6" t="s">
        <v>2</v>
      </c>
      <c r="S128" s="6" t="s">
        <v>3</v>
      </c>
      <c r="T128" s="7" t="s">
        <v>6</v>
      </c>
      <c r="U128" s="5"/>
      <c r="V128" s="6" t="s">
        <v>1</v>
      </c>
      <c r="W128" s="6" t="s">
        <v>2</v>
      </c>
      <c r="X128" s="6" t="s">
        <v>3</v>
      </c>
      <c r="Y128" s="7" t="s">
        <v>6</v>
      </c>
      <c r="Z128" s="5"/>
      <c r="AA128" s="6" t="s">
        <v>1</v>
      </c>
      <c r="AB128" s="6" t="s">
        <v>2</v>
      </c>
      <c r="AC128" s="6" t="s">
        <v>3</v>
      </c>
      <c r="AD128" s="7" t="s">
        <v>6</v>
      </c>
      <c r="AE128" s="5"/>
      <c r="AF128" s="6" t="s">
        <v>1</v>
      </c>
      <c r="AG128" s="6" t="s">
        <v>2</v>
      </c>
      <c r="AH128" s="6" t="s">
        <v>3</v>
      </c>
      <c r="AI128" s="7" t="s">
        <v>6</v>
      </c>
      <c r="AJ128" s="5"/>
      <c r="AK128" s="6" t="s">
        <v>1</v>
      </c>
      <c r="AL128" s="6" t="s">
        <v>2</v>
      </c>
      <c r="AM128" s="6" t="s">
        <v>3</v>
      </c>
      <c r="AN128" s="7" t="s">
        <v>6</v>
      </c>
      <c r="AO128" s="5"/>
      <c r="AP128" s="6" t="s">
        <v>1</v>
      </c>
      <c r="AQ128" s="6" t="s">
        <v>2</v>
      </c>
      <c r="AR128" s="6" t="s">
        <v>3</v>
      </c>
      <c r="AS128" s="7" t="s">
        <v>6</v>
      </c>
      <c r="AT128" s="5"/>
      <c r="AU128" s="6" t="s">
        <v>1</v>
      </c>
      <c r="AV128" s="6" t="s">
        <v>2</v>
      </c>
      <c r="AW128" s="6" t="s">
        <v>3</v>
      </c>
      <c r="AX128" s="7" t="s">
        <v>6</v>
      </c>
      <c r="AY128" s="5"/>
      <c r="AZ128" s="6" t="s">
        <v>1</v>
      </c>
      <c r="BA128" s="6" t="s">
        <v>2</v>
      </c>
      <c r="BB128" s="6" t="s">
        <v>3</v>
      </c>
      <c r="BC128" s="7" t="s">
        <v>6</v>
      </c>
      <c r="BD128" s="5"/>
      <c r="BE128" s="6" t="s">
        <v>1</v>
      </c>
      <c r="BF128" s="6" t="s">
        <v>2</v>
      </c>
      <c r="BG128" s="6" t="s">
        <v>3</v>
      </c>
      <c r="BH128" s="7" t="s">
        <v>6</v>
      </c>
      <c r="BI128" s="5"/>
      <c r="BJ128" s="6" t="s">
        <v>1</v>
      </c>
      <c r="BK128" s="6" t="s">
        <v>2</v>
      </c>
      <c r="BL128" s="6" t="s">
        <v>3</v>
      </c>
      <c r="BM128" s="7" t="s">
        <v>6</v>
      </c>
      <c r="BN128" s="5"/>
      <c r="BO128" s="6" t="s">
        <v>1</v>
      </c>
      <c r="BP128" s="6" t="s">
        <v>2</v>
      </c>
      <c r="BQ128" s="6" t="s">
        <v>3</v>
      </c>
      <c r="BR128" s="7" t="s">
        <v>6</v>
      </c>
      <c r="BS128" s="5"/>
      <c r="BT128" s="6" t="s">
        <v>1</v>
      </c>
      <c r="BU128" s="6" t="s">
        <v>2</v>
      </c>
      <c r="BV128" s="6" t="s">
        <v>3</v>
      </c>
      <c r="BW128" s="7" t="s">
        <v>6</v>
      </c>
      <c r="BX128" s="5"/>
      <c r="BY128" s="6" t="s">
        <v>1</v>
      </c>
      <c r="BZ128" s="6" t="s">
        <v>2</v>
      </c>
      <c r="CA128" s="6" t="s">
        <v>3</v>
      </c>
      <c r="CB128" s="7" t="s">
        <v>6</v>
      </c>
      <c r="CC128" s="5"/>
      <c r="CD128" s="6" t="s">
        <v>1</v>
      </c>
      <c r="CE128" s="6" t="s">
        <v>2</v>
      </c>
      <c r="CF128" s="6" t="s">
        <v>3</v>
      </c>
      <c r="CG128" s="7" t="s">
        <v>6</v>
      </c>
      <c r="CH128" s="5"/>
      <c r="CI128" s="6" t="s">
        <v>1</v>
      </c>
      <c r="CJ128" s="6" t="s">
        <v>2</v>
      </c>
      <c r="CK128" s="6" t="s">
        <v>3</v>
      </c>
      <c r="CL128" s="7" t="s">
        <v>6</v>
      </c>
    </row>
    <row r="129" spans="1:90" x14ac:dyDescent="0.25">
      <c r="A129" s="14">
        <v>150.26177999999999</v>
      </c>
      <c r="B129" s="15">
        <v>225.54661999999999</v>
      </c>
      <c r="C129" s="15"/>
      <c r="D129" s="15"/>
      <c r="E129" s="16"/>
      <c r="F129" s="15">
        <v>1.3208569486737201</v>
      </c>
      <c r="G129" s="15">
        <v>4.0978101714474399E-2</v>
      </c>
      <c r="H129" s="15"/>
      <c r="I129" s="15"/>
      <c r="J129" s="16"/>
      <c r="K129" s="14">
        <v>109.517944</v>
      </c>
      <c r="L129" s="15">
        <v>149.86216999999999</v>
      </c>
      <c r="M129" s="15"/>
      <c r="N129" s="15"/>
      <c r="O129" s="16"/>
      <c r="P129" s="15">
        <v>1.29012460118532</v>
      </c>
      <c r="Q129" s="15">
        <v>3.9516872053569997E-2</v>
      </c>
      <c r="R129" s="15"/>
      <c r="S129" s="15"/>
      <c r="T129" s="16"/>
      <c r="U129" s="14">
        <v>88.639020000000002</v>
      </c>
      <c r="V129" s="15">
        <v>109.00152</v>
      </c>
      <c r="W129" s="15"/>
      <c r="X129" s="15"/>
      <c r="Y129" s="16"/>
      <c r="Z129" s="15">
        <v>1.2429426109194699</v>
      </c>
      <c r="AA129" s="15">
        <v>3.8430208764681603E-2</v>
      </c>
      <c r="AB129" s="15"/>
      <c r="AC129" s="15"/>
      <c r="AD129" s="16"/>
      <c r="AE129" s="14">
        <v>74.993110000000001</v>
      </c>
      <c r="AF129" s="15">
        <v>77.823779999999999</v>
      </c>
      <c r="AG129" s="15"/>
      <c r="AH129" s="15"/>
      <c r="AI129" s="16"/>
      <c r="AJ129" s="15">
        <v>1.1970534518957101</v>
      </c>
      <c r="AK129" s="15">
        <v>3.3694666956295603E-2</v>
      </c>
      <c r="AL129" s="15"/>
      <c r="AM129" s="15"/>
      <c r="AN129" s="16"/>
      <c r="AO129" s="14">
        <v>79.584310000000002</v>
      </c>
      <c r="AP129" s="15">
        <v>77.445449999999994</v>
      </c>
      <c r="AQ129" s="15"/>
      <c r="AR129" s="15"/>
      <c r="AS129" s="16"/>
      <c r="AT129" s="15">
        <v>1.18316804295778</v>
      </c>
      <c r="AU129" s="15">
        <v>3.3577261534128502E-2</v>
      </c>
      <c r="AV129" s="15"/>
      <c r="AW129" s="15"/>
      <c r="AX129" s="16"/>
      <c r="AY129" s="14">
        <v>77.820409999999995</v>
      </c>
      <c r="AZ129" s="15">
        <v>62.1111</v>
      </c>
      <c r="BA129" s="15"/>
      <c r="BB129" s="15"/>
      <c r="BC129" s="16"/>
      <c r="BD129" s="15">
        <v>1.1587237716913199</v>
      </c>
      <c r="BE129" s="15">
        <v>2.9553762952443E-2</v>
      </c>
      <c r="BF129" s="15"/>
      <c r="BG129" s="15"/>
      <c r="BH129" s="16"/>
      <c r="BI129" s="14">
        <v>88.430289999999999</v>
      </c>
      <c r="BJ129" s="15">
        <v>66.498050000000006</v>
      </c>
      <c r="BK129" s="15"/>
      <c r="BL129" s="15"/>
      <c r="BM129" s="16"/>
      <c r="BN129" s="15">
        <v>1.14361106884479</v>
      </c>
      <c r="BO129" s="15">
        <v>3.1247252888737399E-2</v>
      </c>
      <c r="BP129" s="15"/>
      <c r="BQ129" s="15"/>
      <c r="BR129" s="16"/>
      <c r="BS129" s="14">
        <v>99.375739999999993</v>
      </c>
      <c r="BT129" s="15">
        <v>69.557379999999995</v>
      </c>
      <c r="BU129" s="15"/>
      <c r="BV129" s="15"/>
      <c r="BW129" s="16"/>
      <c r="BX129" s="15">
        <v>1.1331400650143599</v>
      </c>
      <c r="BY129" s="15">
        <v>2.77809154224084E-2</v>
      </c>
      <c r="BZ129" s="15"/>
      <c r="CA129" s="15"/>
      <c r="CB129" s="16"/>
      <c r="CC129" s="14">
        <v>102.14537</v>
      </c>
      <c r="CD129" s="15">
        <v>70.730549999999994</v>
      </c>
      <c r="CE129" s="15"/>
      <c r="CF129" s="15"/>
      <c r="CG129" s="16"/>
      <c r="CH129" s="15">
        <v>1.1058108912706299</v>
      </c>
      <c r="CI129" s="15">
        <v>3.3817958587656301E-2</v>
      </c>
      <c r="CJ129" s="15"/>
      <c r="CK129" s="15"/>
      <c r="CL129" s="16"/>
    </row>
    <row r="130" spans="1:90" x14ac:dyDescent="0.25">
      <c r="A130" s="8">
        <v>151.99857</v>
      </c>
      <c r="B130" s="9">
        <v>226.23287999999999</v>
      </c>
      <c r="C130" s="9"/>
      <c r="D130" s="9"/>
      <c r="E130" s="10"/>
      <c r="F130" s="9">
        <v>1.3245732201337801</v>
      </c>
      <c r="G130" s="9">
        <v>4.1271456593455803E-2</v>
      </c>
      <c r="H130" s="9"/>
      <c r="I130" s="9"/>
      <c r="J130" s="10"/>
      <c r="K130" s="8">
        <v>86.259969999999996</v>
      </c>
      <c r="L130" s="9">
        <v>112.614136</v>
      </c>
      <c r="M130" s="9"/>
      <c r="N130" s="9"/>
      <c r="O130" s="10"/>
      <c r="P130" s="9">
        <v>1.25175815945863</v>
      </c>
      <c r="Q130" s="9">
        <v>3.3757253473282699E-2</v>
      </c>
      <c r="R130" s="9"/>
      <c r="S130" s="9"/>
      <c r="T130" s="10"/>
      <c r="U130" s="8">
        <v>80.167100000000005</v>
      </c>
      <c r="V130" s="9">
        <v>97.46857</v>
      </c>
      <c r="W130" s="9"/>
      <c r="X130" s="9"/>
      <c r="Y130" s="10"/>
      <c r="Z130" s="9">
        <v>1.23702976223826</v>
      </c>
      <c r="AA130" s="9">
        <v>3.38573507070795E-2</v>
      </c>
      <c r="AB130" s="9"/>
      <c r="AC130" s="9"/>
      <c r="AD130" s="10"/>
      <c r="AE130" s="8">
        <v>77.718199999999996</v>
      </c>
      <c r="AF130" s="9">
        <v>83.068755999999993</v>
      </c>
      <c r="AG130" s="9"/>
      <c r="AH130" s="9"/>
      <c r="AI130" s="10"/>
      <c r="AJ130" s="9">
        <v>1.20871115809679</v>
      </c>
      <c r="AK130" s="9">
        <v>3.46593534602158E-2</v>
      </c>
      <c r="AL130" s="9"/>
      <c r="AM130" s="9"/>
      <c r="AN130" s="10"/>
      <c r="AO130" s="8">
        <v>80.247870000000006</v>
      </c>
      <c r="AP130" s="9">
        <v>78.155754000000002</v>
      </c>
      <c r="AQ130" s="9"/>
      <c r="AR130" s="9"/>
      <c r="AS130" s="10"/>
      <c r="AT130" s="9">
        <v>1.18745986044406</v>
      </c>
      <c r="AU130" s="9">
        <v>3.0667017136878201E-2</v>
      </c>
      <c r="AV130" s="9"/>
      <c r="AW130" s="9"/>
      <c r="AX130" s="10"/>
      <c r="AY130" s="8">
        <v>89.144760000000005</v>
      </c>
      <c r="AZ130" s="9">
        <v>76.651505</v>
      </c>
      <c r="BA130" s="9"/>
      <c r="BB130" s="9"/>
      <c r="BC130" s="10"/>
      <c r="BD130" s="9">
        <v>1.17020441198349</v>
      </c>
      <c r="BE130" s="9">
        <v>3.0988309349445301E-2</v>
      </c>
      <c r="BF130" s="9"/>
      <c r="BG130" s="9"/>
      <c r="BH130" s="10"/>
      <c r="BI130" s="8">
        <v>93.375243999999995</v>
      </c>
      <c r="BJ130" s="9">
        <v>76.696150000000003</v>
      </c>
      <c r="BK130" s="9"/>
      <c r="BL130" s="9"/>
      <c r="BM130" s="10"/>
      <c r="BN130" s="9">
        <v>1.1540312833785999</v>
      </c>
      <c r="BO130" s="9">
        <v>3.2304203816336301E-2</v>
      </c>
      <c r="BP130" s="9"/>
      <c r="BQ130" s="9"/>
      <c r="BR130" s="10"/>
      <c r="BS130" s="8">
        <v>97.525665000000004</v>
      </c>
      <c r="BT130" s="9">
        <v>70.380430000000004</v>
      </c>
      <c r="BU130" s="9"/>
      <c r="BV130" s="9"/>
      <c r="BW130" s="10"/>
      <c r="BX130" s="9">
        <v>1.13671278363466</v>
      </c>
      <c r="BY130" s="9">
        <v>3.13399966478815E-2</v>
      </c>
      <c r="BZ130" s="9"/>
      <c r="CA130" s="9"/>
      <c r="CB130" s="10"/>
      <c r="CC130" s="8">
        <v>96.055015999999995</v>
      </c>
      <c r="CD130" s="9">
        <v>66.121505999999997</v>
      </c>
      <c r="CE130" s="9"/>
      <c r="CF130" s="9"/>
      <c r="CG130" s="10"/>
      <c r="CH130" s="9">
        <v>1.09032483786344</v>
      </c>
      <c r="CI130" s="9">
        <v>2.24225555526671E-2</v>
      </c>
      <c r="CJ130" s="9"/>
      <c r="CK130" s="9"/>
      <c r="CL130" s="10"/>
    </row>
    <row r="131" spans="1:90" x14ac:dyDescent="0.25">
      <c r="A131" s="8">
        <v>155.16667000000001</v>
      </c>
      <c r="B131" s="9">
        <v>245.12589</v>
      </c>
      <c r="C131" s="9"/>
      <c r="D131" s="9"/>
      <c r="E131" s="10"/>
      <c r="F131" s="9">
        <v>1.3123956390023199</v>
      </c>
      <c r="G131" s="9">
        <v>3.9820216998043098E-2</v>
      </c>
      <c r="H131" s="9"/>
      <c r="I131" s="9"/>
      <c r="J131" s="10"/>
      <c r="K131" s="8">
        <v>91.428430000000006</v>
      </c>
      <c r="L131" s="9">
        <v>124.07546000000001</v>
      </c>
      <c r="M131" s="9"/>
      <c r="N131" s="9"/>
      <c r="O131" s="10"/>
      <c r="P131" s="9">
        <v>1.25490576475858</v>
      </c>
      <c r="Q131" s="9">
        <v>3.4193762196628501E-2</v>
      </c>
      <c r="R131" s="9"/>
      <c r="S131" s="9"/>
      <c r="T131" s="10"/>
      <c r="U131" s="8">
        <v>85.242729999999995</v>
      </c>
      <c r="V131" s="9">
        <v>105.89516</v>
      </c>
      <c r="W131" s="9"/>
      <c r="X131" s="9"/>
      <c r="Y131" s="10"/>
      <c r="Z131" s="9">
        <v>1.23265752667188</v>
      </c>
      <c r="AA131" s="9">
        <v>3.99398543117108E-2</v>
      </c>
      <c r="AB131" s="9"/>
      <c r="AC131" s="9"/>
      <c r="AD131" s="10"/>
      <c r="AE131" s="8">
        <v>74.638999999999996</v>
      </c>
      <c r="AF131" s="9">
        <v>77.286500000000004</v>
      </c>
      <c r="AG131" s="9"/>
      <c r="AH131" s="9"/>
      <c r="AI131" s="10"/>
      <c r="AJ131" s="9">
        <v>1.2047609142065001</v>
      </c>
      <c r="AK131" s="9">
        <v>3.40596352293593E-2</v>
      </c>
      <c r="AL131" s="9"/>
      <c r="AM131" s="9"/>
      <c r="AN131" s="10"/>
      <c r="AO131" s="8">
        <v>67.597046000000006</v>
      </c>
      <c r="AP131" s="9">
        <v>59.141933000000002</v>
      </c>
      <c r="AQ131" s="9"/>
      <c r="AR131" s="9"/>
      <c r="AS131" s="10"/>
      <c r="AT131" s="9">
        <v>1.17030308258533</v>
      </c>
      <c r="AU131" s="9">
        <v>3.0818284044813501E-2</v>
      </c>
      <c r="AV131" s="9"/>
      <c r="AW131" s="9"/>
      <c r="AX131" s="10"/>
      <c r="AY131" s="8">
        <v>86.078159999999997</v>
      </c>
      <c r="AZ131" s="9">
        <v>75.653300000000002</v>
      </c>
      <c r="BA131" s="9"/>
      <c r="BB131" s="9"/>
      <c r="BC131" s="10"/>
      <c r="BD131" s="9">
        <v>1.15923308801651</v>
      </c>
      <c r="BE131" s="9">
        <v>3.0930096364402401E-2</v>
      </c>
      <c r="BF131" s="9"/>
      <c r="BG131" s="9"/>
      <c r="BH131" s="10"/>
      <c r="BI131" s="8">
        <v>82.803610000000006</v>
      </c>
      <c r="BJ131" s="9">
        <v>65.798134000000005</v>
      </c>
      <c r="BK131" s="9"/>
      <c r="BL131" s="9"/>
      <c r="BM131" s="10"/>
      <c r="BN131" s="9">
        <v>1.1234561289548799</v>
      </c>
      <c r="BO131" s="9">
        <v>2.5400918345097299E-2</v>
      </c>
      <c r="BP131" s="9"/>
      <c r="BQ131" s="9"/>
      <c r="BR131" s="10"/>
      <c r="BS131" s="8">
        <v>92.335430000000002</v>
      </c>
      <c r="BT131" s="9">
        <v>64.547325000000001</v>
      </c>
      <c r="BU131" s="9"/>
      <c r="BV131" s="9"/>
      <c r="BW131" s="10"/>
      <c r="BX131" s="9">
        <v>1.1326650630831701</v>
      </c>
      <c r="BY131" s="9">
        <v>3.0401094143275301E-2</v>
      </c>
      <c r="BZ131" s="9"/>
      <c r="CA131" s="9"/>
      <c r="CB131" s="10"/>
      <c r="CC131" s="8">
        <v>103.62439999999999</v>
      </c>
      <c r="CD131" s="9">
        <v>70.560879999999997</v>
      </c>
      <c r="CE131" s="9"/>
      <c r="CF131" s="9"/>
      <c r="CG131" s="10"/>
      <c r="CH131" s="9">
        <v>1.1029221513271299</v>
      </c>
      <c r="CI131" s="9">
        <v>2.5629417789155499E-2</v>
      </c>
      <c r="CJ131" s="9"/>
      <c r="CK131" s="9"/>
      <c r="CL131" s="10"/>
    </row>
    <row r="132" spans="1:90" x14ac:dyDescent="0.25">
      <c r="A132" s="8">
        <v>133.99438000000001</v>
      </c>
      <c r="B132" s="9">
        <v>204.72313</v>
      </c>
      <c r="C132" s="9"/>
      <c r="D132" s="9"/>
      <c r="E132" s="10"/>
      <c r="F132" s="9">
        <v>1.31060736346244</v>
      </c>
      <c r="G132" s="9">
        <v>3.7933614310177298E-2</v>
      </c>
      <c r="H132" s="9"/>
      <c r="I132" s="9"/>
      <c r="J132" s="10"/>
      <c r="K132" s="8">
        <v>98.775829999999999</v>
      </c>
      <c r="L132" s="9">
        <v>141.53945999999999</v>
      </c>
      <c r="M132" s="9"/>
      <c r="N132" s="9"/>
      <c r="O132" s="10"/>
      <c r="P132" s="9">
        <v>1.2759338617920799</v>
      </c>
      <c r="Q132" s="9">
        <v>3.8979040335373097E-2</v>
      </c>
      <c r="R132" s="9"/>
      <c r="S132" s="9"/>
      <c r="T132" s="10"/>
      <c r="U132" s="8">
        <v>83.823166000000001</v>
      </c>
      <c r="V132" s="9">
        <v>103.28113</v>
      </c>
      <c r="W132" s="9"/>
      <c r="X132" s="9"/>
      <c r="Y132" s="10"/>
      <c r="Z132" s="9">
        <v>1.23707611268758</v>
      </c>
      <c r="AA132" s="9">
        <v>3.3242950703342697E-2</v>
      </c>
      <c r="AB132" s="9"/>
      <c r="AC132" s="9"/>
      <c r="AD132" s="10"/>
      <c r="AE132" s="8">
        <v>82.814130000000006</v>
      </c>
      <c r="AF132" s="9">
        <v>90.573363999999998</v>
      </c>
      <c r="AG132" s="9"/>
      <c r="AH132" s="9"/>
      <c r="AI132" s="10"/>
      <c r="AJ132" s="9">
        <v>1.2180320240259099</v>
      </c>
      <c r="AK132" s="9">
        <v>3.7407227991903699E-2</v>
      </c>
      <c r="AL132" s="9"/>
      <c r="AM132" s="9"/>
      <c r="AN132" s="10"/>
      <c r="AO132" s="8">
        <v>79.295265000000001</v>
      </c>
      <c r="AP132" s="9">
        <v>75.535169999999994</v>
      </c>
      <c r="AQ132" s="9"/>
      <c r="AR132" s="9"/>
      <c r="AS132" s="10"/>
      <c r="AT132" s="9">
        <v>1.1767649059891701</v>
      </c>
      <c r="AU132" s="9">
        <v>2.9153712834739502E-2</v>
      </c>
      <c r="AV132" s="9"/>
      <c r="AW132" s="9"/>
      <c r="AX132" s="10"/>
      <c r="AY132" s="8">
        <v>80.271060000000006</v>
      </c>
      <c r="AZ132" s="9">
        <v>65.04983</v>
      </c>
      <c r="BA132" s="9"/>
      <c r="BB132" s="9"/>
      <c r="BC132" s="10"/>
      <c r="BD132" s="9">
        <v>1.15783412316441</v>
      </c>
      <c r="BE132" s="9">
        <v>2.7760234691096501E-2</v>
      </c>
      <c r="BF132" s="9"/>
      <c r="BG132" s="9"/>
      <c r="BH132" s="10"/>
      <c r="BI132" s="8">
        <v>91.973889999999997</v>
      </c>
      <c r="BJ132" s="9">
        <v>74.177443999999994</v>
      </c>
      <c r="BK132" s="9"/>
      <c r="BL132" s="9"/>
      <c r="BM132" s="10"/>
      <c r="BN132" s="9">
        <v>1.1501960002779901</v>
      </c>
      <c r="BO132" s="9">
        <v>3.1083012196336499E-2</v>
      </c>
      <c r="BP132" s="9"/>
      <c r="BQ132" s="9"/>
      <c r="BR132" s="10"/>
      <c r="BS132" s="8">
        <v>103.62657</v>
      </c>
      <c r="BT132" s="9">
        <v>82.040750000000003</v>
      </c>
      <c r="BU132" s="9"/>
      <c r="BV132" s="9"/>
      <c r="BW132" s="10"/>
      <c r="BX132" s="9">
        <v>1.1284159255027699</v>
      </c>
      <c r="BY132" s="9">
        <v>3.03661372675561E-2</v>
      </c>
      <c r="BZ132" s="9"/>
      <c r="CA132" s="9"/>
      <c r="CB132" s="10"/>
      <c r="CC132" s="8">
        <v>98.79092</v>
      </c>
      <c r="CD132" s="9">
        <v>62.536762000000003</v>
      </c>
      <c r="CE132" s="9"/>
      <c r="CF132" s="9"/>
      <c r="CG132" s="10"/>
      <c r="CH132" s="9">
        <v>1.1228298536539001</v>
      </c>
      <c r="CI132" s="9">
        <v>2.82794802494594E-2</v>
      </c>
      <c r="CJ132" s="9"/>
      <c r="CK132" s="9"/>
      <c r="CL132" s="10"/>
    </row>
    <row r="133" spans="1:90" x14ac:dyDescent="0.25">
      <c r="A133" s="8">
        <v>137.93019000000001</v>
      </c>
      <c r="B133" s="9">
        <v>207.18819999999999</v>
      </c>
      <c r="C133" s="9"/>
      <c r="D133" s="9"/>
      <c r="E133" s="10"/>
      <c r="F133" s="9">
        <v>1.3018345296382901</v>
      </c>
      <c r="G133" s="9">
        <v>3.7425640617277899E-2</v>
      </c>
      <c r="H133" s="9"/>
      <c r="I133" s="9"/>
      <c r="J133" s="10"/>
      <c r="K133" s="8">
        <v>87.180885000000004</v>
      </c>
      <c r="L133" s="9">
        <v>116.79868</v>
      </c>
      <c r="M133" s="9"/>
      <c r="N133" s="9"/>
      <c r="O133" s="10"/>
      <c r="P133" s="9">
        <v>1.27122071313858</v>
      </c>
      <c r="Q133" s="9">
        <v>3.9499512393816799E-2</v>
      </c>
      <c r="R133" s="9"/>
      <c r="S133" s="9"/>
      <c r="T133" s="10"/>
      <c r="U133" s="8">
        <v>75.19511</v>
      </c>
      <c r="V133" s="9">
        <v>86.208380000000005</v>
      </c>
      <c r="W133" s="9"/>
      <c r="X133" s="9"/>
      <c r="Y133" s="10"/>
      <c r="Z133" s="9">
        <v>1.2209990318417501</v>
      </c>
      <c r="AA133" s="9">
        <v>3.4813286316722501E-2</v>
      </c>
      <c r="AB133" s="9"/>
      <c r="AC133" s="9"/>
      <c r="AD133" s="10"/>
      <c r="AE133" s="8">
        <v>76.684685000000002</v>
      </c>
      <c r="AF133" s="9">
        <v>82.373660000000001</v>
      </c>
      <c r="AG133" s="9"/>
      <c r="AH133" s="9"/>
      <c r="AI133" s="10"/>
      <c r="AJ133" s="9">
        <v>1.21258125174045</v>
      </c>
      <c r="AK133" s="9">
        <v>3.5013042135001601E-2</v>
      </c>
      <c r="AL133" s="9"/>
      <c r="AM133" s="9"/>
      <c r="AN133" s="10"/>
      <c r="AO133" s="8">
        <v>76.200676000000001</v>
      </c>
      <c r="AP133" s="9">
        <v>69.664940000000001</v>
      </c>
      <c r="AQ133" s="9"/>
      <c r="AR133" s="9"/>
      <c r="AS133" s="10"/>
      <c r="AT133" s="9">
        <v>1.184276838243</v>
      </c>
      <c r="AU133" s="9">
        <v>3.2459512450457598E-2</v>
      </c>
      <c r="AV133" s="9"/>
      <c r="AW133" s="9"/>
      <c r="AX133" s="10"/>
      <c r="AY133" s="8">
        <v>77.374600000000001</v>
      </c>
      <c r="AZ133" s="9">
        <v>62.444256000000003</v>
      </c>
      <c r="BA133" s="9"/>
      <c r="BB133" s="9"/>
      <c r="BC133" s="10"/>
      <c r="BD133" s="9">
        <v>1.14508259183168</v>
      </c>
      <c r="BE133" s="9">
        <v>2.9225256801496999E-2</v>
      </c>
      <c r="BF133" s="9"/>
      <c r="BG133" s="9"/>
      <c r="BH133" s="10"/>
      <c r="BI133" s="8">
        <v>93.680689999999998</v>
      </c>
      <c r="BJ133" s="9">
        <v>72.135216</v>
      </c>
      <c r="BK133" s="9"/>
      <c r="BL133" s="9"/>
      <c r="BM133" s="10"/>
      <c r="BN133" s="9">
        <v>1.14861143642663</v>
      </c>
      <c r="BO133" s="9">
        <v>3.1910482853534802E-2</v>
      </c>
      <c r="BP133" s="9"/>
      <c r="BQ133" s="9"/>
      <c r="BR133" s="10"/>
      <c r="BS133" s="8">
        <v>89.065079999999995</v>
      </c>
      <c r="BT133" s="9">
        <v>59.806240000000003</v>
      </c>
      <c r="BU133" s="9"/>
      <c r="BV133" s="9"/>
      <c r="BW133" s="10"/>
      <c r="BX133" s="9">
        <v>1.1152627032399101</v>
      </c>
      <c r="BY133" s="9">
        <v>2.64822464266657E-2</v>
      </c>
      <c r="BZ133" s="9"/>
      <c r="CA133" s="9"/>
      <c r="CB133" s="10"/>
      <c r="CC133" s="8">
        <v>104.41334000000001</v>
      </c>
      <c r="CD133" s="9">
        <v>77.627769999999998</v>
      </c>
      <c r="CE133" s="9"/>
      <c r="CF133" s="9"/>
      <c r="CG133" s="10"/>
      <c r="CH133" s="9">
        <v>1.10742239749431</v>
      </c>
      <c r="CI133" s="9">
        <v>3.0468638028432499E-2</v>
      </c>
      <c r="CJ133" s="9"/>
      <c r="CK133" s="9"/>
      <c r="CL133" s="10"/>
    </row>
    <row r="134" spans="1:90" x14ac:dyDescent="0.25">
      <c r="A134" s="8">
        <v>128.60019</v>
      </c>
      <c r="B134" s="9">
        <v>190.75098</v>
      </c>
      <c r="C134" s="9"/>
      <c r="D134" s="9"/>
      <c r="E134" s="10"/>
      <c r="F134" s="9">
        <v>1.3005250586867301</v>
      </c>
      <c r="G134" s="9">
        <v>3.6605086693802302E-2</v>
      </c>
      <c r="H134" s="9"/>
      <c r="I134" s="9"/>
      <c r="J134" s="10"/>
      <c r="K134" s="8">
        <v>104.60942</v>
      </c>
      <c r="L134" s="9">
        <v>155.21994000000001</v>
      </c>
      <c r="M134" s="9"/>
      <c r="N134" s="9"/>
      <c r="O134" s="10"/>
      <c r="P134" s="9">
        <v>1.2824672545790601</v>
      </c>
      <c r="Q134" s="9">
        <v>3.7951472046466199E-2</v>
      </c>
      <c r="R134" s="9"/>
      <c r="S134" s="9"/>
      <c r="T134" s="10"/>
      <c r="U134" s="8">
        <v>83.356669999999994</v>
      </c>
      <c r="V134" s="9">
        <v>102.541</v>
      </c>
      <c r="W134" s="9"/>
      <c r="X134" s="9"/>
      <c r="Y134" s="10"/>
      <c r="Z134" s="9">
        <v>1.2285471309423399</v>
      </c>
      <c r="AA134" s="9">
        <v>3.5068217006803799E-2</v>
      </c>
      <c r="AB134" s="9"/>
      <c r="AC134" s="9"/>
      <c r="AD134" s="10"/>
      <c r="AE134" s="8">
        <v>74.428290000000004</v>
      </c>
      <c r="AF134" s="9">
        <v>75.586815000000001</v>
      </c>
      <c r="AG134" s="9"/>
      <c r="AH134" s="9"/>
      <c r="AI134" s="10"/>
      <c r="AJ134" s="9">
        <v>1.20596125406026</v>
      </c>
      <c r="AK134" s="9">
        <v>3.4461959569017098E-2</v>
      </c>
      <c r="AL134" s="9"/>
      <c r="AM134" s="9"/>
      <c r="AN134" s="10"/>
      <c r="AO134" s="8">
        <v>73.394729999999996</v>
      </c>
      <c r="AP134" s="9">
        <v>67.624480000000005</v>
      </c>
      <c r="AQ134" s="9"/>
      <c r="AR134" s="9"/>
      <c r="AS134" s="10"/>
      <c r="AT134" s="9">
        <v>1.1661739585995601</v>
      </c>
      <c r="AU134" s="9">
        <v>3.12225551699646E-2</v>
      </c>
      <c r="AV134" s="9"/>
      <c r="AW134" s="9"/>
      <c r="AX134" s="10"/>
      <c r="AY134" s="8">
        <v>74.5792</v>
      </c>
      <c r="AZ134" s="9">
        <v>60.102997000000002</v>
      </c>
      <c r="BA134" s="9"/>
      <c r="BB134" s="9"/>
      <c r="BC134" s="10"/>
      <c r="BD134" s="9">
        <v>1.1498143718242599</v>
      </c>
      <c r="BE134" s="9">
        <v>2.9882634464015199E-2</v>
      </c>
      <c r="BF134" s="9"/>
      <c r="BG134" s="9"/>
      <c r="BH134" s="10"/>
      <c r="BI134" s="8">
        <v>80.132940000000005</v>
      </c>
      <c r="BJ134" s="9">
        <v>57.02102</v>
      </c>
      <c r="BK134" s="9"/>
      <c r="BL134" s="9"/>
      <c r="BM134" s="10"/>
      <c r="BN134" s="9">
        <v>1.1299302073121</v>
      </c>
      <c r="BO134" s="9">
        <v>2.6525330938361499E-2</v>
      </c>
      <c r="BP134" s="9"/>
      <c r="BQ134" s="9"/>
      <c r="BR134" s="10"/>
      <c r="BS134" s="8">
        <v>96.183369999999996</v>
      </c>
      <c r="BT134" s="9">
        <v>67.369484</v>
      </c>
      <c r="BU134" s="9"/>
      <c r="BV134" s="9"/>
      <c r="BW134" s="10"/>
      <c r="BX134" s="9">
        <v>1.1177345045804901</v>
      </c>
      <c r="BY134" s="9">
        <v>2.46587377849504E-2</v>
      </c>
      <c r="BZ134" s="9"/>
      <c r="CA134" s="9"/>
      <c r="CB134" s="10"/>
      <c r="CC134" s="8">
        <v>102.26464</v>
      </c>
      <c r="CD134" s="9">
        <v>67.856414999999998</v>
      </c>
      <c r="CE134" s="9"/>
      <c r="CF134" s="9"/>
      <c r="CG134" s="10"/>
      <c r="CH134" s="9">
        <v>1.0959523617029101</v>
      </c>
      <c r="CI134" s="9">
        <v>2.22542695196924E-2</v>
      </c>
      <c r="CJ134" s="9"/>
      <c r="CK134" s="9"/>
      <c r="CL134" s="10"/>
    </row>
    <row r="135" spans="1:90" x14ac:dyDescent="0.25">
      <c r="A135" s="8">
        <v>151.34774999999999</v>
      </c>
      <c r="B135" s="9">
        <v>235.93530000000001</v>
      </c>
      <c r="C135" s="9"/>
      <c r="D135" s="9"/>
      <c r="E135" s="10"/>
      <c r="F135" s="9">
        <v>1.3141045680642101</v>
      </c>
      <c r="G135" s="9">
        <v>3.8493116911929103E-2</v>
      </c>
      <c r="H135" s="9"/>
      <c r="I135" s="9"/>
      <c r="J135" s="10"/>
      <c r="K135" s="8">
        <v>86.47081</v>
      </c>
      <c r="L135" s="9">
        <v>113.89962</v>
      </c>
      <c r="M135" s="9"/>
      <c r="N135" s="9"/>
      <c r="O135" s="10"/>
      <c r="P135" s="9">
        <v>1.2620109912157</v>
      </c>
      <c r="Q135" s="9">
        <v>3.84315114804476E-2</v>
      </c>
      <c r="R135" s="9"/>
      <c r="S135" s="9"/>
      <c r="T135" s="10"/>
      <c r="U135" s="8">
        <v>82.578440000000001</v>
      </c>
      <c r="V135" s="9">
        <v>97.181229999999999</v>
      </c>
      <c r="W135" s="9"/>
      <c r="X135" s="9"/>
      <c r="Y135" s="10"/>
      <c r="Z135" s="9">
        <v>1.23184076464176</v>
      </c>
      <c r="AA135" s="9">
        <v>3.1070975514107101E-2</v>
      </c>
      <c r="AB135" s="9"/>
      <c r="AC135" s="9"/>
      <c r="AD135" s="10"/>
      <c r="AE135" s="8">
        <v>83.809844999999996</v>
      </c>
      <c r="AF135" s="9">
        <v>96.11927</v>
      </c>
      <c r="AG135" s="9"/>
      <c r="AH135" s="9"/>
      <c r="AI135" s="10"/>
      <c r="AJ135" s="9">
        <v>1.2116161352396</v>
      </c>
      <c r="AK135" s="9">
        <v>3.3032689950038198E-2</v>
      </c>
      <c r="AL135" s="9"/>
      <c r="AM135" s="9"/>
      <c r="AN135" s="10"/>
      <c r="AO135" s="8">
        <v>76.934259999999995</v>
      </c>
      <c r="AP135" s="9">
        <v>73.603966</v>
      </c>
      <c r="AQ135" s="9"/>
      <c r="AR135" s="9"/>
      <c r="AS135" s="10"/>
      <c r="AT135" s="9">
        <v>1.1846380451321601</v>
      </c>
      <c r="AU135" s="9">
        <v>3.0877888445995899E-2</v>
      </c>
      <c r="AV135" s="9"/>
      <c r="AW135" s="9"/>
      <c r="AX135" s="10"/>
      <c r="AY135" s="8">
        <v>78.116820000000004</v>
      </c>
      <c r="AZ135" s="9">
        <v>67.508870000000002</v>
      </c>
      <c r="BA135" s="9"/>
      <c r="BB135" s="9"/>
      <c r="BC135" s="10"/>
      <c r="BD135" s="9">
        <v>1.14727281016111</v>
      </c>
      <c r="BE135" s="9">
        <v>3.0379600462828601E-2</v>
      </c>
      <c r="BF135" s="9"/>
      <c r="BG135" s="9"/>
      <c r="BH135" s="10"/>
      <c r="BI135" s="8">
        <v>81.723076000000006</v>
      </c>
      <c r="BJ135" s="9">
        <v>59.369934000000001</v>
      </c>
      <c r="BK135" s="9"/>
      <c r="BL135" s="9"/>
      <c r="BM135" s="10"/>
      <c r="BN135" s="9">
        <v>1.1288191831707901</v>
      </c>
      <c r="BO135" s="9">
        <v>2.3754238227034E-2</v>
      </c>
      <c r="BP135" s="9"/>
      <c r="BQ135" s="9"/>
      <c r="BR135" s="10"/>
      <c r="BS135" s="8">
        <v>99.100830000000002</v>
      </c>
      <c r="BT135" s="9">
        <v>72.375579999999999</v>
      </c>
      <c r="BU135" s="9"/>
      <c r="BV135" s="9"/>
      <c r="BW135" s="10"/>
      <c r="BX135" s="9">
        <v>1.1307321078181201</v>
      </c>
      <c r="BY135" s="9">
        <v>3.2166726101371799E-2</v>
      </c>
      <c r="BZ135" s="9"/>
      <c r="CA135" s="9"/>
      <c r="CB135" s="10"/>
      <c r="CC135" s="8">
        <v>95.029529999999994</v>
      </c>
      <c r="CD135" s="9">
        <v>63.399403</v>
      </c>
      <c r="CE135" s="9"/>
      <c r="CF135" s="9"/>
      <c r="CG135" s="10"/>
      <c r="CH135" s="9">
        <v>1.10978631782531</v>
      </c>
      <c r="CI135" s="9">
        <v>2.70261810362434E-2</v>
      </c>
      <c r="CJ135" s="9"/>
      <c r="CK135" s="9"/>
      <c r="CL135" s="10"/>
    </row>
    <row r="136" spans="1:90" x14ac:dyDescent="0.25">
      <c r="A136" s="8">
        <v>128.76138</v>
      </c>
      <c r="B136" s="9">
        <v>183.17595</v>
      </c>
      <c r="C136" s="9"/>
      <c r="D136" s="9"/>
      <c r="E136" s="10"/>
      <c r="F136" s="9">
        <v>1.2976571482419901</v>
      </c>
      <c r="G136" s="9">
        <v>3.7221541215631003E-2</v>
      </c>
      <c r="H136" s="9"/>
      <c r="I136" s="9"/>
      <c r="J136" s="10"/>
      <c r="K136" s="8">
        <v>93.479950000000002</v>
      </c>
      <c r="L136" s="9">
        <v>119.59581</v>
      </c>
      <c r="M136" s="9"/>
      <c r="N136" s="9"/>
      <c r="O136" s="10"/>
      <c r="P136" s="9">
        <v>1.2679137129187501</v>
      </c>
      <c r="Q136" s="9">
        <v>3.6852586724647099E-2</v>
      </c>
      <c r="R136" s="9"/>
      <c r="S136" s="9"/>
      <c r="T136" s="10"/>
      <c r="U136" s="8">
        <v>77.940910000000002</v>
      </c>
      <c r="V136" s="9">
        <v>93.116839999999996</v>
      </c>
      <c r="W136" s="9"/>
      <c r="X136" s="9"/>
      <c r="Y136" s="10"/>
      <c r="Z136" s="9">
        <v>1.2228247551917999</v>
      </c>
      <c r="AA136" s="9">
        <v>3.4271693420596203E-2</v>
      </c>
      <c r="AB136" s="9"/>
      <c r="AC136" s="9"/>
      <c r="AD136" s="10"/>
      <c r="AE136" s="8">
        <v>75.89716</v>
      </c>
      <c r="AF136" s="9">
        <v>80.861800000000002</v>
      </c>
      <c r="AG136" s="9"/>
      <c r="AH136" s="9"/>
      <c r="AI136" s="10"/>
      <c r="AJ136" s="9">
        <v>1.2046238526105799</v>
      </c>
      <c r="AK136" s="9">
        <v>3.2806223646140803E-2</v>
      </c>
      <c r="AL136" s="9"/>
      <c r="AM136" s="9"/>
      <c r="AN136" s="10"/>
      <c r="AO136" s="8">
        <v>75.722250000000003</v>
      </c>
      <c r="AP136" s="9">
        <v>69.702579999999998</v>
      </c>
      <c r="AQ136" s="9"/>
      <c r="AR136" s="9"/>
      <c r="AS136" s="10"/>
      <c r="AT136" s="9">
        <v>1.18353001511096</v>
      </c>
      <c r="AU136" s="9">
        <v>3.1131533253352699E-2</v>
      </c>
      <c r="AV136" s="9"/>
      <c r="AW136" s="9"/>
      <c r="AX136" s="10"/>
      <c r="AY136" s="8">
        <v>83.310035999999997</v>
      </c>
      <c r="AZ136" s="9">
        <v>68.933449999999993</v>
      </c>
      <c r="BA136" s="9"/>
      <c r="BB136" s="9"/>
      <c r="BC136" s="10"/>
      <c r="BD136" s="9">
        <v>1.1581640273332501</v>
      </c>
      <c r="BE136" s="9">
        <v>2.9376836496794501E-2</v>
      </c>
      <c r="BF136" s="9"/>
      <c r="BG136" s="9"/>
      <c r="BH136" s="10"/>
      <c r="BI136" s="8">
        <v>94.744934000000001</v>
      </c>
      <c r="BJ136" s="9">
        <v>75.588009999999997</v>
      </c>
      <c r="BK136" s="9"/>
      <c r="BL136" s="9"/>
      <c r="BM136" s="10"/>
      <c r="BN136" s="9">
        <v>1.15833572757244</v>
      </c>
      <c r="BO136" s="9">
        <v>3.4465414381803901E-2</v>
      </c>
      <c r="BP136" s="9"/>
      <c r="BQ136" s="9"/>
      <c r="BR136" s="10"/>
      <c r="BS136" s="8">
        <v>105.18806499999999</v>
      </c>
      <c r="BT136" s="9">
        <v>85.084885</v>
      </c>
      <c r="BU136" s="9"/>
      <c r="BV136" s="9"/>
      <c r="BW136" s="10"/>
      <c r="BX136" s="9">
        <v>1.13791457241773</v>
      </c>
      <c r="BY136" s="9">
        <v>2.9236465818649499E-2</v>
      </c>
      <c r="BZ136" s="9"/>
      <c r="CA136" s="9"/>
      <c r="CB136" s="10"/>
      <c r="CC136" s="8">
        <v>96.765854000000004</v>
      </c>
      <c r="CD136" s="9">
        <v>65.577780000000004</v>
      </c>
      <c r="CE136" s="9"/>
      <c r="CF136" s="9"/>
      <c r="CG136" s="10"/>
      <c r="CH136" s="9">
        <v>1.1174305378198599</v>
      </c>
      <c r="CI136" s="9">
        <v>3.2835206797677298E-2</v>
      </c>
      <c r="CJ136" s="9"/>
      <c r="CK136" s="9"/>
      <c r="CL136" s="10"/>
    </row>
    <row r="137" spans="1:90" x14ac:dyDescent="0.25">
      <c r="A137" s="8">
        <v>146.91698</v>
      </c>
      <c r="B137" s="9">
        <v>209.73558</v>
      </c>
      <c r="C137" s="9"/>
      <c r="D137" s="9"/>
      <c r="E137" s="10"/>
      <c r="F137" s="9">
        <v>1.3243192510008801</v>
      </c>
      <c r="G137" s="9">
        <v>3.9115004676289498E-2</v>
      </c>
      <c r="H137" s="9"/>
      <c r="I137" s="9"/>
      <c r="J137" s="10"/>
      <c r="K137" s="8">
        <v>90.231359999999995</v>
      </c>
      <c r="L137" s="9">
        <v>121.48563</v>
      </c>
      <c r="M137" s="9"/>
      <c r="N137" s="9"/>
      <c r="O137" s="10"/>
      <c r="P137" s="9">
        <v>1.2673412933349599</v>
      </c>
      <c r="Q137" s="9">
        <v>3.9465845113880002E-2</v>
      </c>
      <c r="R137" s="9"/>
      <c r="S137" s="9"/>
      <c r="T137" s="10"/>
      <c r="U137" s="8">
        <v>87.967200000000005</v>
      </c>
      <c r="V137" s="9">
        <v>106.60287</v>
      </c>
      <c r="W137" s="9"/>
      <c r="X137" s="9"/>
      <c r="Y137" s="10"/>
      <c r="Z137" s="9">
        <v>1.24741427439451</v>
      </c>
      <c r="AA137" s="9">
        <v>3.8291356004454699E-2</v>
      </c>
      <c r="AB137" s="9"/>
      <c r="AC137" s="9"/>
      <c r="AD137" s="10"/>
      <c r="AE137" s="8">
        <v>76.77028</v>
      </c>
      <c r="AF137" s="9">
        <v>81.733620000000002</v>
      </c>
      <c r="AG137" s="9"/>
      <c r="AH137" s="9"/>
      <c r="AI137" s="10"/>
      <c r="AJ137" s="9">
        <v>1.211695884943</v>
      </c>
      <c r="AK137" s="9">
        <v>3.4283609925695298E-2</v>
      </c>
      <c r="AL137" s="9"/>
      <c r="AM137" s="9"/>
      <c r="AN137" s="10"/>
      <c r="AO137" s="8">
        <v>81.493515000000002</v>
      </c>
      <c r="AP137" s="9">
        <v>76.540499999999994</v>
      </c>
      <c r="AQ137" s="9"/>
      <c r="AR137" s="9"/>
      <c r="AS137" s="10"/>
      <c r="AT137" s="9">
        <v>1.1932075140476199</v>
      </c>
      <c r="AU137" s="9">
        <v>3.2358354526951502E-2</v>
      </c>
      <c r="AV137" s="9"/>
      <c r="AW137" s="9"/>
      <c r="AX137" s="10"/>
      <c r="AY137" s="8">
        <v>76.974279999999993</v>
      </c>
      <c r="AZ137" s="9">
        <v>63.442239999999998</v>
      </c>
      <c r="BA137" s="9"/>
      <c r="BB137" s="9"/>
      <c r="BC137" s="10"/>
      <c r="BD137" s="9">
        <v>1.1510488496422699</v>
      </c>
      <c r="BE137" s="9">
        <v>2.63455029792872E-2</v>
      </c>
      <c r="BF137" s="9"/>
      <c r="BG137" s="9"/>
      <c r="BH137" s="10"/>
      <c r="BI137" s="8">
        <v>85.815569999999994</v>
      </c>
      <c r="BJ137" s="9">
        <v>68.261769999999999</v>
      </c>
      <c r="BK137" s="9"/>
      <c r="BL137" s="9"/>
      <c r="BM137" s="10"/>
      <c r="BN137" s="9">
        <v>1.13823285609483</v>
      </c>
      <c r="BO137" s="9">
        <v>2.952496096108E-2</v>
      </c>
      <c r="BP137" s="9"/>
      <c r="BQ137" s="9"/>
      <c r="BR137" s="10"/>
      <c r="BS137" s="8">
        <v>102.72093</v>
      </c>
      <c r="BT137" s="9">
        <v>82.132514999999998</v>
      </c>
      <c r="BU137" s="9"/>
      <c r="BV137" s="9"/>
      <c r="BW137" s="10"/>
      <c r="BX137" s="9">
        <v>1.1327196609377801</v>
      </c>
      <c r="BY137" s="9">
        <v>3.29224226410747E-2</v>
      </c>
      <c r="BZ137" s="9"/>
      <c r="CA137" s="9"/>
      <c r="CB137" s="10"/>
      <c r="CC137" s="8">
        <v>107.740295</v>
      </c>
      <c r="CD137" s="9">
        <v>74.914450000000002</v>
      </c>
      <c r="CE137" s="9"/>
      <c r="CF137" s="9"/>
      <c r="CG137" s="10"/>
      <c r="CH137" s="9">
        <v>1.110071767807</v>
      </c>
      <c r="CI137" s="9">
        <v>2.7672812403047999E-2</v>
      </c>
      <c r="CJ137" s="9"/>
      <c r="CK137" s="9"/>
      <c r="CL137" s="10"/>
    </row>
    <row r="138" spans="1:90" x14ac:dyDescent="0.25">
      <c r="A138" s="8"/>
      <c r="B138" s="9"/>
      <c r="C138" s="9"/>
      <c r="D138" s="9"/>
      <c r="E138" s="10"/>
      <c r="F138" s="9"/>
      <c r="G138" s="9"/>
      <c r="H138" s="9"/>
      <c r="I138" s="9"/>
      <c r="J138" s="10"/>
      <c r="K138" s="8"/>
      <c r="L138" s="9"/>
      <c r="M138" s="9"/>
      <c r="N138" s="9"/>
      <c r="O138" s="10"/>
      <c r="P138" s="9"/>
      <c r="Q138" s="9"/>
      <c r="R138" s="9"/>
      <c r="S138" s="9"/>
      <c r="T138" s="10"/>
      <c r="U138" s="8"/>
      <c r="V138" s="9"/>
      <c r="W138" s="9"/>
      <c r="X138" s="9"/>
      <c r="Y138" s="10"/>
      <c r="Z138" s="9"/>
      <c r="AA138" s="9"/>
      <c r="AB138" s="9"/>
      <c r="AC138" s="9"/>
      <c r="AD138" s="10"/>
      <c r="AE138" s="8"/>
      <c r="AF138" s="9"/>
      <c r="AG138" s="9"/>
      <c r="AH138" s="9"/>
      <c r="AI138" s="10"/>
      <c r="AJ138" s="9"/>
      <c r="AK138" s="9"/>
      <c r="AL138" s="9"/>
      <c r="AM138" s="9"/>
      <c r="AN138" s="10"/>
      <c r="AO138" s="8"/>
      <c r="AP138" s="9"/>
      <c r="AQ138" s="9"/>
      <c r="AR138" s="9"/>
      <c r="AS138" s="10"/>
      <c r="AT138" s="9"/>
      <c r="AU138" s="9"/>
      <c r="AV138" s="9"/>
      <c r="AW138" s="9"/>
      <c r="AX138" s="10"/>
      <c r="AY138" s="8"/>
      <c r="AZ138" s="9"/>
      <c r="BA138" s="9"/>
      <c r="BB138" s="9"/>
      <c r="BC138" s="10"/>
      <c r="BD138" s="9"/>
      <c r="BE138" s="9"/>
      <c r="BF138" s="9"/>
      <c r="BG138" s="9"/>
      <c r="BH138" s="10"/>
      <c r="BI138" s="8"/>
      <c r="BJ138" s="9"/>
      <c r="BK138" s="9"/>
      <c r="BL138" s="9"/>
      <c r="BM138" s="10"/>
      <c r="BN138" s="9"/>
      <c r="BO138" s="9"/>
      <c r="BP138" s="9"/>
      <c r="BQ138" s="9"/>
      <c r="BR138" s="10"/>
      <c r="BS138" s="8"/>
      <c r="BT138" s="9"/>
      <c r="BU138" s="9"/>
      <c r="BV138" s="9"/>
      <c r="BW138" s="10"/>
      <c r="BX138" s="9"/>
      <c r="BY138" s="9"/>
      <c r="BZ138" s="9"/>
      <c r="CA138" s="9"/>
      <c r="CB138" s="10"/>
      <c r="CC138" s="8"/>
      <c r="CD138" s="9"/>
      <c r="CE138" s="9"/>
      <c r="CF138" s="9"/>
      <c r="CG138" s="10"/>
      <c r="CH138" s="9"/>
      <c r="CI138" s="9"/>
      <c r="CJ138" s="9"/>
      <c r="CK138" s="9"/>
      <c r="CL138" s="10"/>
    </row>
    <row r="139" spans="1:90" x14ac:dyDescent="0.25">
      <c r="A139" s="8"/>
      <c r="B139" s="9"/>
      <c r="C139" s="9"/>
      <c r="D139" s="9"/>
      <c r="E139" s="10"/>
      <c r="F139" s="9"/>
      <c r="G139" s="9"/>
      <c r="H139" s="9"/>
      <c r="I139" s="9"/>
      <c r="J139" s="10"/>
      <c r="K139" s="8"/>
      <c r="L139" s="9"/>
      <c r="M139" s="9"/>
      <c r="N139" s="9"/>
      <c r="O139" s="10"/>
      <c r="P139" s="9"/>
      <c r="Q139" s="9"/>
      <c r="R139" s="9"/>
      <c r="S139" s="9"/>
      <c r="T139" s="10"/>
      <c r="U139" s="8"/>
      <c r="V139" s="9"/>
      <c r="W139" s="9"/>
      <c r="X139" s="9"/>
      <c r="Y139" s="10"/>
      <c r="Z139" s="9"/>
      <c r="AA139" s="9"/>
      <c r="AB139" s="9"/>
      <c r="AC139" s="9"/>
      <c r="AD139" s="10"/>
      <c r="AE139" s="8"/>
      <c r="AF139" s="9"/>
      <c r="AG139" s="9"/>
      <c r="AH139" s="9"/>
      <c r="AI139" s="10"/>
      <c r="AJ139" s="9"/>
      <c r="AK139" s="9"/>
      <c r="AL139" s="9"/>
      <c r="AM139" s="9"/>
      <c r="AN139" s="10"/>
      <c r="AO139" s="8"/>
      <c r="AP139" s="9"/>
      <c r="AQ139" s="9"/>
      <c r="AR139" s="9"/>
      <c r="AS139" s="10"/>
      <c r="AT139" s="9"/>
      <c r="AU139" s="9"/>
      <c r="AV139" s="9"/>
      <c r="AW139" s="9"/>
      <c r="AX139" s="10"/>
      <c r="AY139" s="8"/>
      <c r="AZ139" s="9"/>
      <c r="BA139" s="9"/>
      <c r="BB139" s="9"/>
      <c r="BC139" s="10"/>
      <c r="BD139" s="9"/>
      <c r="BE139" s="9"/>
      <c r="BF139" s="9"/>
      <c r="BG139" s="9"/>
      <c r="BH139" s="10"/>
      <c r="BI139" s="8"/>
      <c r="BJ139" s="9"/>
      <c r="BK139" s="9"/>
      <c r="BL139" s="9"/>
      <c r="BM139" s="10"/>
      <c r="BN139" s="9"/>
      <c r="BO139" s="9"/>
      <c r="BP139" s="9"/>
      <c r="BQ139" s="9"/>
      <c r="BR139" s="10"/>
      <c r="BS139" s="8"/>
      <c r="BT139" s="9"/>
      <c r="BU139" s="9"/>
      <c r="BV139" s="9"/>
      <c r="BW139" s="10"/>
      <c r="BX139" s="9"/>
      <c r="BY139" s="9"/>
      <c r="BZ139" s="9"/>
      <c r="CA139" s="9"/>
      <c r="CB139" s="10"/>
      <c r="CC139" s="8"/>
      <c r="CD139" s="9"/>
      <c r="CE139" s="9"/>
      <c r="CF139" s="9"/>
      <c r="CG139" s="10"/>
      <c r="CH139" s="9"/>
      <c r="CI139" s="9"/>
      <c r="CJ139" s="9"/>
      <c r="CK139" s="9"/>
      <c r="CL139" s="10"/>
    </row>
    <row r="140" spans="1:90" x14ac:dyDescent="0.25">
      <c r="A140" s="8"/>
      <c r="B140" s="9"/>
      <c r="C140" s="9"/>
      <c r="D140" s="9"/>
      <c r="E140" s="10"/>
      <c r="F140" s="9"/>
      <c r="G140" s="9"/>
      <c r="H140" s="9"/>
      <c r="I140" s="9"/>
      <c r="J140" s="10"/>
      <c r="K140" s="8"/>
      <c r="L140" s="9"/>
      <c r="M140" s="9"/>
      <c r="N140" s="9"/>
      <c r="O140" s="10"/>
      <c r="P140" s="9"/>
      <c r="Q140" s="9"/>
      <c r="R140" s="9"/>
      <c r="S140" s="9"/>
      <c r="T140" s="10"/>
      <c r="U140" s="8"/>
      <c r="V140" s="9"/>
      <c r="W140" s="9"/>
      <c r="X140" s="9"/>
      <c r="Y140" s="10"/>
      <c r="Z140" s="9"/>
      <c r="AA140" s="9"/>
      <c r="AB140" s="9"/>
      <c r="AC140" s="9"/>
      <c r="AD140" s="10"/>
      <c r="AE140" s="8"/>
      <c r="AF140" s="9"/>
      <c r="AG140" s="9"/>
      <c r="AH140" s="9"/>
      <c r="AI140" s="10"/>
      <c r="AJ140" s="9"/>
      <c r="AK140" s="9"/>
      <c r="AL140" s="9"/>
      <c r="AM140" s="9"/>
      <c r="AN140" s="10"/>
      <c r="AO140" s="8"/>
      <c r="AP140" s="9"/>
      <c r="AQ140" s="9"/>
      <c r="AR140" s="9"/>
      <c r="AS140" s="10"/>
      <c r="AT140" s="9"/>
      <c r="AU140" s="9"/>
      <c r="AV140" s="9"/>
      <c r="AW140" s="9"/>
      <c r="AX140" s="10"/>
      <c r="AY140" s="8"/>
      <c r="AZ140" s="9"/>
      <c r="BA140" s="9"/>
      <c r="BB140" s="9"/>
      <c r="BC140" s="10"/>
      <c r="BD140" s="9"/>
      <c r="BE140" s="9"/>
      <c r="BF140" s="9"/>
      <c r="BG140" s="9"/>
      <c r="BH140" s="10"/>
      <c r="BI140" s="8"/>
      <c r="BJ140" s="9"/>
      <c r="BK140" s="9"/>
      <c r="BL140" s="9"/>
      <c r="BM140" s="10"/>
      <c r="BN140" s="9"/>
      <c r="BO140" s="9"/>
      <c r="BP140" s="9"/>
      <c r="BQ140" s="9"/>
      <c r="BR140" s="10"/>
      <c r="BS140" s="8"/>
      <c r="BT140" s="9"/>
      <c r="BU140" s="9"/>
      <c r="BV140" s="9"/>
      <c r="BW140" s="10"/>
      <c r="BX140" s="9"/>
      <c r="BY140" s="9"/>
      <c r="BZ140" s="9"/>
      <c r="CA140" s="9"/>
      <c r="CB140" s="10"/>
      <c r="CC140" s="8"/>
      <c r="CD140" s="9"/>
      <c r="CE140" s="9"/>
      <c r="CF140" s="9"/>
      <c r="CG140" s="10"/>
      <c r="CH140" s="9"/>
      <c r="CI140" s="9"/>
      <c r="CJ140" s="9"/>
      <c r="CK140" s="9"/>
      <c r="CL140" s="10"/>
    </row>
    <row r="141" spans="1:90" x14ac:dyDescent="0.25">
      <c r="A141" s="8"/>
      <c r="B141" s="9"/>
      <c r="C141" s="9"/>
      <c r="D141" s="9"/>
      <c r="E141" s="10"/>
      <c r="F141" s="9"/>
      <c r="G141" s="9"/>
      <c r="H141" s="9"/>
      <c r="I141" s="9"/>
      <c r="J141" s="10"/>
      <c r="K141" s="8"/>
      <c r="L141" s="9"/>
      <c r="M141" s="9"/>
      <c r="N141" s="9"/>
      <c r="O141" s="10"/>
      <c r="P141" s="9"/>
      <c r="Q141" s="9"/>
      <c r="R141" s="9"/>
      <c r="S141" s="9"/>
      <c r="T141" s="10"/>
      <c r="U141" s="8"/>
      <c r="V141" s="9"/>
      <c r="W141" s="9"/>
      <c r="X141" s="9"/>
      <c r="Y141" s="10"/>
      <c r="Z141" s="9"/>
      <c r="AA141" s="9"/>
      <c r="AB141" s="9"/>
      <c r="AC141" s="9"/>
      <c r="AD141" s="10"/>
      <c r="AE141" s="8"/>
      <c r="AF141" s="9"/>
      <c r="AG141" s="9"/>
      <c r="AH141" s="9"/>
      <c r="AI141" s="10"/>
      <c r="AJ141" s="9"/>
      <c r="AK141" s="9"/>
      <c r="AL141" s="9"/>
      <c r="AM141" s="9"/>
      <c r="AN141" s="10"/>
      <c r="AO141" s="8"/>
      <c r="AP141" s="9"/>
      <c r="AQ141" s="9"/>
      <c r="AR141" s="9"/>
      <c r="AS141" s="10"/>
      <c r="AT141" s="9"/>
      <c r="AU141" s="9"/>
      <c r="AV141" s="9"/>
      <c r="AW141" s="9"/>
      <c r="AX141" s="10"/>
      <c r="AY141" s="8"/>
      <c r="AZ141" s="9"/>
      <c r="BA141" s="9"/>
      <c r="BB141" s="9"/>
      <c r="BC141" s="10"/>
      <c r="BD141" s="9"/>
      <c r="BE141" s="9"/>
      <c r="BF141" s="9"/>
      <c r="BG141" s="9"/>
      <c r="BH141" s="10"/>
      <c r="BI141" s="8"/>
      <c r="BJ141" s="9"/>
      <c r="BK141" s="9"/>
      <c r="BL141" s="9"/>
      <c r="BM141" s="10"/>
      <c r="BN141" s="9"/>
      <c r="BO141" s="9"/>
      <c r="BP141" s="9"/>
      <c r="BQ141" s="9"/>
      <c r="BR141" s="10"/>
      <c r="BS141" s="8"/>
      <c r="BT141" s="9"/>
      <c r="BU141" s="9"/>
      <c r="BV141" s="9"/>
      <c r="BW141" s="10"/>
      <c r="BX141" s="9"/>
      <c r="BY141" s="9"/>
      <c r="BZ141" s="9"/>
      <c r="CA141" s="9"/>
      <c r="CB141" s="10"/>
      <c r="CC141" s="8"/>
      <c r="CD141" s="9"/>
      <c r="CE141" s="9"/>
      <c r="CF141" s="9"/>
      <c r="CG141" s="10"/>
      <c r="CH141" s="9"/>
      <c r="CI141" s="9"/>
      <c r="CJ141" s="9"/>
      <c r="CK141" s="9"/>
      <c r="CL141" s="10"/>
    </row>
    <row r="142" spans="1:90" x14ac:dyDescent="0.25">
      <c r="A142" s="8"/>
      <c r="B142" s="9"/>
      <c r="C142" s="9"/>
      <c r="D142" s="9"/>
      <c r="E142" s="10"/>
      <c r="F142" s="9"/>
      <c r="G142" s="9"/>
      <c r="H142" s="9"/>
      <c r="I142" s="9"/>
      <c r="J142" s="10"/>
      <c r="K142" s="8"/>
      <c r="L142" s="9"/>
      <c r="M142" s="9"/>
      <c r="N142" s="9"/>
      <c r="O142" s="10"/>
      <c r="P142" s="9"/>
      <c r="Q142" s="9"/>
      <c r="R142" s="9"/>
      <c r="S142" s="9"/>
      <c r="T142" s="10"/>
      <c r="U142" s="8"/>
      <c r="V142" s="9"/>
      <c r="W142" s="9"/>
      <c r="X142" s="9"/>
      <c r="Y142" s="10"/>
      <c r="Z142" s="9"/>
      <c r="AA142" s="9"/>
      <c r="AB142" s="9"/>
      <c r="AC142" s="9"/>
      <c r="AD142" s="10"/>
      <c r="AE142" s="8"/>
      <c r="AF142" s="9"/>
      <c r="AG142" s="9"/>
      <c r="AH142" s="9"/>
      <c r="AI142" s="10"/>
      <c r="AJ142" s="9"/>
      <c r="AK142" s="9"/>
      <c r="AL142" s="9"/>
      <c r="AM142" s="9"/>
      <c r="AN142" s="10"/>
      <c r="AO142" s="8"/>
      <c r="AP142" s="9"/>
      <c r="AQ142" s="9"/>
      <c r="AR142" s="9"/>
      <c r="AS142" s="10"/>
      <c r="AT142" s="9"/>
      <c r="AU142" s="9"/>
      <c r="AV142" s="9"/>
      <c r="AW142" s="9"/>
      <c r="AX142" s="10"/>
      <c r="AY142" s="8"/>
      <c r="AZ142" s="9"/>
      <c r="BA142" s="9"/>
      <c r="BB142" s="9"/>
      <c r="BC142" s="10"/>
      <c r="BD142" s="9"/>
      <c r="BE142" s="9"/>
      <c r="BF142" s="9"/>
      <c r="BG142" s="9"/>
      <c r="BH142" s="10"/>
      <c r="BI142" s="8"/>
      <c r="BJ142" s="9"/>
      <c r="BK142" s="9"/>
      <c r="BL142" s="9"/>
      <c r="BM142" s="10"/>
      <c r="BN142" s="9"/>
      <c r="BO142" s="9"/>
      <c r="BP142" s="9"/>
      <c r="BQ142" s="9"/>
      <c r="BR142" s="10"/>
      <c r="BS142" s="8"/>
      <c r="BT142" s="9"/>
      <c r="BU142" s="9"/>
      <c r="BV142" s="9"/>
      <c r="BW142" s="10"/>
      <c r="BX142" s="9"/>
      <c r="BY142" s="9"/>
      <c r="BZ142" s="9"/>
      <c r="CA142" s="9"/>
      <c r="CB142" s="10"/>
      <c r="CC142" s="8"/>
      <c r="CD142" s="9"/>
      <c r="CE142" s="9"/>
      <c r="CF142" s="9"/>
      <c r="CG142" s="10"/>
      <c r="CH142" s="9"/>
      <c r="CI142" s="9"/>
      <c r="CJ142" s="9"/>
      <c r="CK142" s="9"/>
      <c r="CL142" s="10"/>
    </row>
    <row r="143" spans="1:90" x14ac:dyDescent="0.25">
      <c r="A143" s="8"/>
      <c r="B143" s="9"/>
      <c r="C143" s="9"/>
      <c r="D143" s="9"/>
      <c r="E143" s="10"/>
      <c r="F143" s="9"/>
      <c r="G143" s="9"/>
      <c r="H143" s="9"/>
      <c r="I143" s="9"/>
      <c r="J143" s="10"/>
      <c r="K143" s="8"/>
      <c r="L143" s="9"/>
      <c r="M143" s="9"/>
      <c r="N143" s="9"/>
      <c r="O143" s="10"/>
      <c r="P143" s="9"/>
      <c r="Q143" s="9"/>
      <c r="R143" s="9"/>
      <c r="S143" s="9"/>
      <c r="T143" s="10"/>
      <c r="U143" s="8"/>
      <c r="V143" s="9"/>
      <c r="W143" s="9"/>
      <c r="X143" s="9"/>
      <c r="Y143" s="10"/>
      <c r="Z143" s="9"/>
      <c r="AA143" s="9"/>
      <c r="AB143" s="9"/>
      <c r="AC143" s="9"/>
      <c r="AD143" s="10"/>
      <c r="AE143" s="8"/>
      <c r="AF143" s="9"/>
      <c r="AG143" s="9"/>
      <c r="AH143" s="9"/>
      <c r="AI143" s="10"/>
      <c r="AJ143" s="9"/>
      <c r="AK143" s="9"/>
      <c r="AL143" s="9"/>
      <c r="AM143" s="9"/>
      <c r="AN143" s="10"/>
      <c r="AO143" s="8"/>
      <c r="AP143" s="9"/>
      <c r="AQ143" s="9"/>
      <c r="AR143" s="9"/>
      <c r="AS143" s="10"/>
      <c r="AT143" s="9"/>
      <c r="AU143" s="9"/>
      <c r="AV143" s="9"/>
      <c r="AW143" s="9"/>
      <c r="AX143" s="10"/>
      <c r="AY143" s="8"/>
      <c r="AZ143" s="9"/>
      <c r="BA143" s="9"/>
      <c r="BB143" s="9"/>
      <c r="BC143" s="10"/>
      <c r="BD143" s="9"/>
      <c r="BE143" s="9"/>
      <c r="BF143" s="9"/>
      <c r="BG143" s="9"/>
      <c r="BH143" s="10"/>
      <c r="BI143" s="8"/>
      <c r="BJ143" s="9"/>
      <c r="BK143" s="9"/>
      <c r="BL143" s="9"/>
      <c r="BM143" s="10"/>
      <c r="BN143" s="9"/>
      <c r="BO143" s="9"/>
      <c r="BP143" s="9"/>
      <c r="BQ143" s="9"/>
      <c r="BR143" s="10"/>
      <c r="BS143" s="8"/>
      <c r="BT143" s="9"/>
      <c r="BU143" s="9"/>
      <c r="BV143" s="9"/>
      <c r="BW143" s="10"/>
      <c r="BX143" s="9"/>
      <c r="BY143" s="9"/>
      <c r="BZ143" s="9"/>
      <c r="CA143" s="9"/>
      <c r="CB143" s="10"/>
      <c r="CC143" s="8"/>
      <c r="CD143" s="9"/>
      <c r="CE143" s="9"/>
      <c r="CF143" s="9"/>
      <c r="CG143" s="10"/>
      <c r="CH143" s="9"/>
      <c r="CI143" s="9"/>
      <c r="CJ143" s="9"/>
      <c r="CK143" s="9"/>
      <c r="CL143" s="10"/>
    </row>
    <row r="144" spans="1:90" x14ac:dyDescent="0.25">
      <c r="A144" s="8"/>
      <c r="B144" s="9"/>
      <c r="C144" s="9"/>
      <c r="D144" s="9"/>
      <c r="E144" s="10"/>
      <c r="F144" s="9"/>
      <c r="G144" s="9"/>
      <c r="H144" s="9"/>
      <c r="I144" s="9"/>
      <c r="J144" s="10"/>
      <c r="K144" s="8"/>
      <c r="L144" s="9"/>
      <c r="M144" s="9"/>
      <c r="N144" s="9"/>
      <c r="O144" s="10"/>
      <c r="P144" s="9"/>
      <c r="Q144" s="9"/>
      <c r="R144" s="9"/>
      <c r="S144" s="9"/>
      <c r="T144" s="10"/>
      <c r="U144" s="8"/>
      <c r="V144" s="9"/>
      <c r="W144" s="9"/>
      <c r="X144" s="9"/>
      <c r="Y144" s="10"/>
      <c r="Z144" s="9"/>
      <c r="AA144" s="9"/>
      <c r="AB144" s="9"/>
      <c r="AC144" s="9"/>
      <c r="AD144" s="10"/>
      <c r="AE144" s="8"/>
      <c r="AF144" s="9"/>
      <c r="AG144" s="9"/>
      <c r="AH144" s="9"/>
      <c r="AI144" s="10"/>
      <c r="AJ144" s="9"/>
      <c r="AK144" s="9"/>
      <c r="AL144" s="9"/>
      <c r="AM144" s="9"/>
      <c r="AN144" s="10"/>
      <c r="AO144" s="8"/>
      <c r="AP144" s="9"/>
      <c r="AQ144" s="9"/>
      <c r="AR144" s="9"/>
      <c r="AS144" s="10"/>
      <c r="AT144" s="9"/>
      <c r="AU144" s="9"/>
      <c r="AV144" s="9"/>
      <c r="AW144" s="9"/>
      <c r="AX144" s="10"/>
      <c r="AY144" s="8"/>
      <c r="AZ144" s="9"/>
      <c r="BA144" s="9"/>
      <c r="BB144" s="9"/>
      <c r="BC144" s="10"/>
      <c r="BD144" s="9"/>
      <c r="BE144" s="9"/>
      <c r="BF144" s="9"/>
      <c r="BG144" s="9"/>
      <c r="BH144" s="10"/>
      <c r="BI144" s="8"/>
      <c r="BJ144" s="9"/>
      <c r="BK144" s="9"/>
      <c r="BL144" s="9"/>
      <c r="BM144" s="10"/>
      <c r="BN144" s="9"/>
      <c r="BO144" s="9"/>
      <c r="BP144" s="9"/>
      <c r="BQ144" s="9"/>
      <c r="BR144" s="10"/>
      <c r="BS144" s="8"/>
      <c r="BT144" s="9"/>
      <c r="BU144" s="9"/>
      <c r="BV144" s="9"/>
      <c r="BW144" s="10"/>
      <c r="BX144" s="9"/>
      <c r="BY144" s="9"/>
      <c r="BZ144" s="9"/>
      <c r="CA144" s="9"/>
      <c r="CB144" s="10"/>
      <c r="CC144" s="8"/>
      <c r="CD144" s="9"/>
      <c r="CE144" s="9"/>
      <c r="CF144" s="9"/>
      <c r="CG144" s="10"/>
      <c r="CH144" s="9"/>
      <c r="CI144" s="9"/>
      <c r="CJ144" s="9"/>
      <c r="CK144" s="9"/>
      <c r="CL144" s="10"/>
    </row>
    <row r="145" spans="1:90" x14ac:dyDescent="0.25">
      <c r="A145" s="8"/>
      <c r="B145" s="9"/>
      <c r="C145" s="9"/>
      <c r="D145" s="9"/>
      <c r="E145" s="10"/>
      <c r="F145" s="9"/>
      <c r="G145" s="9"/>
      <c r="H145" s="9"/>
      <c r="I145" s="9"/>
      <c r="J145" s="10"/>
      <c r="K145" s="8"/>
      <c r="L145" s="9"/>
      <c r="M145" s="9"/>
      <c r="N145" s="9"/>
      <c r="O145" s="10"/>
      <c r="P145" s="9"/>
      <c r="Q145" s="9"/>
      <c r="R145" s="9"/>
      <c r="S145" s="9"/>
      <c r="T145" s="10"/>
      <c r="U145" s="8"/>
      <c r="V145" s="9"/>
      <c r="W145" s="9"/>
      <c r="X145" s="9"/>
      <c r="Y145" s="10"/>
      <c r="Z145" s="9"/>
      <c r="AA145" s="9"/>
      <c r="AB145" s="9"/>
      <c r="AC145" s="9"/>
      <c r="AD145" s="10"/>
      <c r="AE145" s="8"/>
      <c r="AF145" s="9"/>
      <c r="AG145" s="9"/>
      <c r="AH145" s="9"/>
      <c r="AI145" s="10"/>
      <c r="AJ145" s="9"/>
      <c r="AK145" s="9"/>
      <c r="AL145" s="9"/>
      <c r="AM145" s="9"/>
      <c r="AN145" s="10"/>
      <c r="AO145" s="8"/>
      <c r="AP145" s="9"/>
      <c r="AQ145" s="9"/>
      <c r="AR145" s="9"/>
      <c r="AS145" s="10"/>
      <c r="AT145" s="9"/>
      <c r="AU145" s="9"/>
      <c r="AV145" s="9"/>
      <c r="AW145" s="9"/>
      <c r="AX145" s="10"/>
      <c r="AY145" s="8"/>
      <c r="AZ145" s="9"/>
      <c r="BA145" s="9"/>
      <c r="BB145" s="9"/>
      <c r="BC145" s="10"/>
      <c r="BD145" s="9"/>
      <c r="BE145" s="9"/>
      <c r="BF145" s="9"/>
      <c r="BG145" s="9"/>
      <c r="BH145" s="10"/>
      <c r="BI145" s="8"/>
      <c r="BJ145" s="9"/>
      <c r="BK145" s="9"/>
      <c r="BL145" s="9"/>
      <c r="BM145" s="10"/>
      <c r="BN145" s="9"/>
      <c r="BO145" s="9"/>
      <c r="BP145" s="9"/>
      <c r="BQ145" s="9"/>
      <c r="BR145" s="10"/>
      <c r="BS145" s="8"/>
      <c r="BT145" s="9"/>
      <c r="BU145" s="9"/>
      <c r="BV145" s="9"/>
      <c r="BW145" s="10"/>
      <c r="BX145" s="9"/>
      <c r="BY145" s="9"/>
      <c r="BZ145" s="9"/>
      <c r="CA145" s="9"/>
      <c r="CB145" s="10"/>
      <c r="CC145" s="8"/>
      <c r="CD145" s="9"/>
      <c r="CE145" s="9"/>
      <c r="CF145" s="9"/>
      <c r="CG145" s="10"/>
      <c r="CH145" s="9"/>
      <c r="CI145" s="9"/>
      <c r="CJ145" s="9"/>
      <c r="CK145" s="9"/>
      <c r="CL145" s="10"/>
    </row>
    <row r="146" spans="1:90" x14ac:dyDescent="0.25">
      <c r="A146" s="8"/>
      <c r="B146" s="9"/>
      <c r="C146" s="9"/>
      <c r="D146" s="9"/>
      <c r="E146" s="10"/>
      <c r="F146" s="9"/>
      <c r="G146" s="9"/>
      <c r="H146" s="9"/>
      <c r="I146" s="9"/>
      <c r="J146" s="10"/>
      <c r="K146" s="8"/>
      <c r="L146" s="9"/>
      <c r="M146" s="9"/>
      <c r="N146" s="9"/>
      <c r="O146" s="10"/>
      <c r="P146" s="9"/>
      <c r="Q146" s="9"/>
      <c r="R146" s="9"/>
      <c r="S146" s="9"/>
      <c r="T146" s="10"/>
      <c r="U146" s="8"/>
      <c r="V146" s="9"/>
      <c r="W146" s="9"/>
      <c r="X146" s="9"/>
      <c r="Y146" s="10"/>
      <c r="Z146" s="9"/>
      <c r="AA146" s="9"/>
      <c r="AB146" s="9"/>
      <c r="AC146" s="9"/>
      <c r="AD146" s="10"/>
      <c r="AE146" s="8"/>
      <c r="AF146" s="9"/>
      <c r="AG146" s="9"/>
      <c r="AH146" s="9"/>
      <c r="AI146" s="10"/>
      <c r="AJ146" s="9"/>
      <c r="AK146" s="9"/>
      <c r="AL146" s="9"/>
      <c r="AM146" s="9"/>
      <c r="AN146" s="10"/>
      <c r="AO146" s="8"/>
      <c r="AP146" s="9"/>
      <c r="AQ146" s="9"/>
      <c r="AR146" s="9"/>
      <c r="AS146" s="10"/>
      <c r="AT146" s="9"/>
      <c r="AU146" s="9"/>
      <c r="AV146" s="9"/>
      <c r="AW146" s="9"/>
      <c r="AX146" s="10"/>
      <c r="AY146" s="8"/>
      <c r="AZ146" s="9"/>
      <c r="BA146" s="9"/>
      <c r="BB146" s="9"/>
      <c r="BC146" s="10"/>
      <c r="BD146" s="9"/>
      <c r="BE146" s="9"/>
      <c r="BF146" s="9"/>
      <c r="BG146" s="9"/>
      <c r="BH146" s="10"/>
      <c r="BI146" s="8"/>
      <c r="BJ146" s="9"/>
      <c r="BK146" s="9"/>
      <c r="BL146" s="9"/>
      <c r="BM146" s="10"/>
      <c r="BN146" s="9"/>
      <c r="BO146" s="9"/>
      <c r="BP146" s="9"/>
      <c r="BQ146" s="9"/>
      <c r="BR146" s="10"/>
      <c r="BS146" s="8"/>
      <c r="BT146" s="9"/>
      <c r="BU146" s="9"/>
      <c r="BV146" s="9"/>
      <c r="BW146" s="10"/>
      <c r="BX146" s="9"/>
      <c r="BY146" s="9"/>
      <c r="BZ146" s="9"/>
      <c r="CA146" s="9"/>
      <c r="CB146" s="10"/>
      <c r="CC146" s="8"/>
      <c r="CD146" s="9"/>
      <c r="CE146" s="9"/>
      <c r="CF146" s="9"/>
      <c r="CG146" s="10"/>
      <c r="CH146" s="9"/>
      <c r="CI146" s="9"/>
      <c r="CJ146" s="9"/>
      <c r="CK146" s="9"/>
      <c r="CL146" s="10"/>
    </row>
    <row r="147" spans="1:90" x14ac:dyDescent="0.25">
      <c r="A147" s="8"/>
      <c r="B147" s="9"/>
      <c r="C147" s="9"/>
      <c r="D147" s="9"/>
      <c r="E147" s="10"/>
      <c r="F147" s="9"/>
      <c r="G147" s="9"/>
      <c r="H147" s="9"/>
      <c r="I147" s="9"/>
      <c r="J147" s="10"/>
      <c r="K147" s="8"/>
      <c r="L147" s="9"/>
      <c r="M147" s="9"/>
      <c r="N147" s="9"/>
      <c r="O147" s="10"/>
      <c r="P147" s="9"/>
      <c r="Q147" s="9"/>
      <c r="R147" s="9"/>
      <c r="S147" s="9"/>
      <c r="T147" s="10"/>
      <c r="U147" s="8"/>
      <c r="V147" s="9"/>
      <c r="W147" s="9"/>
      <c r="X147" s="9"/>
      <c r="Y147" s="10"/>
      <c r="Z147" s="9"/>
      <c r="AA147" s="9"/>
      <c r="AB147" s="9"/>
      <c r="AC147" s="9"/>
      <c r="AD147" s="10"/>
      <c r="AE147" s="8"/>
      <c r="AF147" s="9"/>
      <c r="AG147" s="9"/>
      <c r="AH147" s="9"/>
      <c r="AI147" s="10"/>
      <c r="AJ147" s="9"/>
      <c r="AK147" s="9"/>
      <c r="AL147" s="9"/>
      <c r="AM147" s="9"/>
      <c r="AN147" s="10"/>
      <c r="AO147" s="8"/>
      <c r="AP147" s="9"/>
      <c r="AQ147" s="9"/>
      <c r="AR147" s="9"/>
      <c r="AS147" s="10"/>
      <c r="AT147" s="9"/>
      <c r="AU147" s="9"/>
      <c r="AV147" s="9"/>
      <c r="AW147" s="9"/>
      <c r="AX147" s="10"/>
      <c r="AY147" s="8"/>
      <c r="AZ147" s="9"/>
      <c r="BA147" s="9"/>
      <c r="BB147" s="9"/>
      <c r="BC147" s="10"/>
      <c r="BD147" s="9"/>
      <c r="BE147" s="9"/>
      <c r="BF147" s="9"/>
      <c r="BG147" s="9"/>
      <c r="BH147" s="10"/>
      <c r="BI147" s="8"/>
      <c r="BJ147" s="9"/>
      <c r="BK147" s="9"/>
      <c r="BL147" s="9"/>
      <c r="BM147" s="10"/>
      <c r="BN147" s="9"/>
      <c r="BO147" s="9"/>
      <c r="BP147" s="9"/>
      <c r="BQ147" s="9"/>
      <c r="BR147" s="10"/>
      <c r="BS147" s="8"/>
      <c r="BT147" s="9"/>
      <c r="BU147" s="9"/>
      <c r="BV147" s="9"/>
      <c r="BW147" s="10"/>
      <c r="BX147" s="9"/>
      <c r="BY147" s="9"/>
      <c r="BZ147" s="9"/>
      <c r="CA147" s="9"/>
      <c r="CB147" s="10"/>
      <c r="CC147" s="8"/>
      <c r="CD147" s="9"/>
      <c r="CE147" s="9"/>
      <c r="CF147" s="9"/>
      <c r="CG147" s="10"/>
      <c r="CH147" s="9"/>
      <c r="CI147" s="9"/>
      <c r="CJ147" s="9"/>
      <c r="CK147" s="9"/>
      <c r="CL147" s="10"/>
    </row>
    <row r="148" spans="1:90" x14ac:dyDescent="0.25">
      <c r="A148" s="8"/>
      <c r="B148" s="9"/>
      <c r="C148" s="9"/>
      <c r="D148" s="9"/>
      <c r="E148" s="10"/>
      <c r="F148" s="9"/>
      <c r="G148" s="9"/>
      <c r="H148" s="9"/>
      <c r="I148" s="9"/>
      <c r="J148" s="10"/>
      <c r="K148" s="8"/>
      <c r="L148" s="9"/>
      <c r="M148" s="9"/>
      <c r="N148" s="9"/>
      <c r="O148" s="10"/>
      <c r="P148" s="9"/>
      <c r="Q148" s="9"/>
      <c r="R148" s="9"/>
      <c r="S148" s="9"/>
      <c r="T148" s="10"/>
      <c r="U148" s="8"/>
      <c r="V148" s="9"/>
      <c r="W148" s="9"/>
      <c r="X148" s="9"/>
      <c r="Y148" s="10"/>
      <c r="Z148" s="9"/>
      <c r="AA148" s="9"/>
      <c r="AB148" s="9"/>
      <c r="AC148" s="9"/>
      <c r="AD148" s="10"/>
      <c r="AE148" s="8"/>
      <c r="AF148" s="9"/>
      <c r="AG148" s="9"/>
      <c r="AH148" s="9"/>
      <c r="AI148" s="10"/>
      <c r="AJ148" s="9"/>
      <c r="AK148" s="9"/>
      <c r="AL148" s="9"/>
      <c r="AM148" s="9"/>
      <c r="AN148" s="10"/>
      <c r="AO148" s="8"/>
      <c r="AP148" s="9"/>
      <c r="AQ148" s="9"/>
      <c r="AR148" s="9"/>
      <c r="AS148" s="10"/>
      <c r="AT148" s="9"/>
      <c r="AU148" s="9"/>
      <c r="AV148" s="9"/>
      <c r="AW148" s="9"/>
      <c r="AX148" s="10"/>
      <c r="AY148" s="8"/>
      <c r="AZ148" s="9"/>
      <c r="BA148" s="9"/>
      <c r="BB148" s="9"/>
      <c r="BC148" s="10"/>
      <c r="BD148" s="9"/>
      <c r="BE148" s="9"/>
      <c r="BF148" s="9"/>
      <c r="BG148" s="9"/>
      <c r="BH148" s="10"/>
      <c r="BI148" s="8"/>
      <c r="BJ148" s="9"/>
      <c r="BK148" s="9"/>
      <c r="BL148" s="9"/>
      <c r="BM148" s="10"/>
      <c r="BN148" s="9"/>
      <c r="BO148" s="9"/>
      <c r="BP148" s="9"/>
      <c r="BQ148" s="9"/>
      <c r="BR148" s="10"/>
      <c r="BS148" s="8"/>
      <c r="BT148" s="9"/>
      <c r="BU148" s="9"/>
      <c r="BV148" s="9"/>
      <c r="BW148" s="10"/>
      <c r="BX148" s="9"/>
      <c r="BY148" s="9"/>
      <c r="BZ148" s="9"/>
      <c r="CA148" s="9"/>
      <c r="CB148" s="10"/>
      <c r="CC148" s="8"/>
      <c r="CD148" s="9"/>
      <c r="CE148" s="9"/>
      <c r="CF148" s="9"/>
      <c r="CG148" s="10"/>
      <c r="CH148" s="9"/>
      <c r="CI148" s="9"/>
      <c r="CJ148" s="9"/>
      <c r="CK148" s="9"/>
      <c r="CL148" s="10"/>
    </row>
    <row r="149" spans="1:90" x14ac:dyDescent="0.25">
      <c r="A149" s="8"/>
      <c r="B149" s="9"/>
      <c r="C149" s="9"/>
      <c r="D149" s="9"/>
      <c r="E149" s="10"/>
      <c r="F149" s="9"/>
      <c r="G149" s="9"/>
      <c r="H149" s="9"/>
      <c r="I149" s="9"/>
      <c r="J149" s="10"/>
      <c r="K149" s="8"/>
      <c r="L149" s="9"/>
      <c r="M149" s="9"/>
      <c r="N149" s="9"/>
      <c r="O149" s="10"/>
      <c r="P149" s="9"/>
      <c r="Q149" s="9"/>
      <c r="R149" s="9"/>
      <c r="S149" s="9"/>
      <c r="T149" s="10"/>
      <c r="U149" s="8"/>
      <c r="V149" s="9"/>
      <c r="W149" s="9"/>
      <c r="X149" s="9"/>
      <c r="Y149" s="10"/>
      <c r="Z149" s="9"/>
      <c r="AA149" s="9"/>
      <c r="AB149" s="9"/>
      <c r="AC149" s="9"/>
      <c r="AD149" s="10"/>
      <c r="AE149" s="8"/>
      <c r="AF149" s="9"/>
      <c r="AG149" s="9"/>
      <c r="AH149" s="9"/>
      <c r="AI149" s="10"/>
      <c r="AJ149" s="9"/>
      <c r="AK149" s="9"/>
      <c r="AL149" s="9"/>
      <c r="AM149" s="9"/>
      <c r="AN149" s="10"/>
      <c r="AO149" s="8"/>
      <c r="AP149" s="9"/>
      <c r="AQ149" s="9"/>
      <c r="AR149" s="9"/>
      <c r="AS149" s="10"/>
      <c r="AT149" s="9"/>
      <c r="AU149" s="9"/>
      <c r="AV149" s="9"/>
      <c r="AW149" s="9"/>
      <c r="AX149" s="10"/>
      <c r="AY149" s="8"/>
      <c r="AZ149" s="9"/>
      <c r="BA149" s="9"/>
      <c r="BB149" s="9"/>
      <c r="BC149" s="10"/>
      <c r="BD149" s="9"/>
      <c r="BE149" s="9"/>
      <c r="BF149" s="9"/>
      <c r="BG149" s="9"/>
      <c r="BH149" s="10"/>
      <c r="BI149" s="8"/>
      <c r="BJ149" s="9"/>
      <c r="BK149" s="9"/>
      <c r="BL149" s="9"/>
      <c r="BM149" s="10"/>
      <c r="BN149" s="9"/>
      <c r="BO149" s="9"/>
      <c r="BP149" s="9"/>
      <c r="BQ149" s="9"/>
      <c r="BR149" s="10"/>
      <c r="BS149" s="8"/>
      <c r="BT149" s="9"/>
      <c r="BU149" s="9"/>
      <c r="BV149" s="9"/>
      <c r="BW149" s="10"/>
      <c r="BX149" s="9"/>
      <c r="BY149" s="9"/>
      <c r="BZ149" s="9"/>
      <c r="CA149" s="9"/>
      <c r="CB149" s="10"/>
      <c r="CC149" s="8"/>
      <c r="CD149" s="9"/>
      <c r="CE149" s="9"/>
      <c r="CF149" s="9"/>
      <c r="CG149" s="10"/>
      <c r="CH149" s="9"/>
      <c r="CI149" s="9"/>
      <c r="CJ149" s="9"/>
      <c r="CK149" s="9"/>
      <c r="CL149" s="10"/>
    </row>
    <row r="150" spans="1:90" x14ac:dyDescent="0.25">
      <c r="A150" s="8"/>
      <c r="B150" s="9"/>
      <c r="C150" s="9"/>
      <c r="D150" s="9"/>
      <c r="E150" s="10"/>
      <c r="F150" s="9"/>
      <c r="G150" s="9"/>
      <c r="H150" s="9"/>
      <c r="I150" s="9"/>
      <c r="J150" s="10"/>
      <c r="K150" s="8"/>
      <c r="L150" s="9"/>
      <c r="M150" s="9"/>
      <c r="N150" s="9"/>
      <c r="O150" s="10"/>
      <c r="P150" s="9"/>
      <c r="Q150" s="9"/>
      <c r="R150" s="9"/>
      <c r="S150" s="9"/>
      <c r="T150" s="10"/>
      <c r="U150" s="8"/>
      <c r="V150" s="9"/>
      <c r="W150" s="9"/>
      <c r="X150" s="9"/>
      <c r="Y150" s="10"/>
      <c r="Z150" s="9"/>
      <c r="AA150" s="9"/>
      <c r="AB150" s="9"/>
      <c r="AC150" s="9"/>
      <c r="AD150" s="10"/>
      <c r="AE150" s="8"/>
      <c r="AF150" s="9"/>
      <c r="AG150" s="9"/>
      <c r="AH150" s="9"/>
      <c r="AI150" s="10"/>
      <c r="AJ150" s="9"/>
      <c r="AK150" s="9"/>
      <c r="AL150" s="9"/>
      <c r="AM150" s="9"/>
      <c r="AN150" s="10"/>
      <c r="AO150" s="8"/>
      <c r="AP150" s="9"/>
      <c r="AQ150" s="9"/>
      <c r="AR150" s="9"/>
      <c r="AS150" s="10"/>
      <c r="AT150" s="9"/>
      <c r="AU150" s="9"/>
      <c r="AV150" s="9"/>
      <c r="AW150" s="9"/>
      <c r="AX150" s="10"/>
      <c r="AY150" s="8"/>
      <c r="AZ150" s="9"/>
      <c r="BA150" s="9"/>
      <c r="BB150" s="9"/>
      <c r="BC150" s="10"/>
      <c r="BD150" s="9"/>
      <c r="BE150" s="9"/>
      <c r="BF150" s="9"/>
      <c r="BG150" s="9"/>
      <c r="BH150" s="10"/>
      <c r="BI150" s="8"/>
      <c r="BJ150" s="9"/>
      <c r="BK150" s="9"/>
      <c r="BL150" s="9"/>
      <c r="BM150" s="10"/>
      <c r="BN150" s="9"/>
      <c r="BO150" s="9"/>
      <c r="BP150" s="9"/>
      <c r="BQ150" s="9"/>
      <c r="BR150" s="10"/>
      <c r="BS150" s="8"/>
      <c r="BT150" s="9"/>
      <c r="BU150" s="9"/>
      <c r="BV150" s="9"/>
      <c r="BW150" s="10"/>
      <c r="BX150" s="9"/>
      <c r="BY150" s="9"/>
      <c r="BZ150" s="9"/>
      <c r="CA150" s="9"/>
      <c r="CB150" s="10"/>
      <c r="CC150" s="8"/>
      <c r="CD150" s="9"/>
      <c r="CE150" s="9"/>
      <c r="CF150" s="9"/>
      <c r="CG150" s="10"/>
      <c r="CH150" s="9"/>
      <c r="CI150" s="9"/>
      <c r="CJ150" s="9"/>
      <c r="CK150" s="9"/>
      <c r="CL150" s="10"/>
    </row>
    <row r="151" spans="1:90" x14ac:dyDescent="0.25">
      <c r="A151" s="8"/>
      <c r="B151" s="9"/>
      <c r="C151" s="9"/>
      <c r="D151" s="9"/>
      <c r="E151" s="10"/>
      <c r="F151" s="9"/>
      <c r="G151" s="9"/>
      <c r="H151" s="9"/>
      <c r="I151" s="9"/>
      <c r="J151" s="10"/>
      <c r="K151" s="8"/>
      <c r="L151" s="9"/>
      <c r="M151" s="9"/>
      <c r="N151" s="9"/>
      <c r="O151" s="10"/>
      <c r="P151" s="9"/>
      <c r="Q151" s="9"/>
      <c r="R151" s="9"/>
      <c r="S151" s="9"/>
      <c r="T151" s="10"/>
      <c r="U151" s="8"/>
      <c r="V151" s="9"/>
      <c r="W151" s="9"/>
      <c r="X151" s="9"/>
      <c r="Y151" s="10"/>
      <c r="Z151" s="9"/>
      <c r="AA151" s="9"/>
      <c r="AB151" s="9"/>
      <c r="AC151" s="9"/>
      <c r="AD151" s="10"/>
      <c r="AE151" s="8"/>
      <c r="AF151" s="9"/>
      <c r="AG151" s="9"/>
      <c r="AH151" s="9"/>
      <c r="AI151" s="10"/>
      <c r="AJ151" s="9"/>
      <c r="AK151" s="9"/>
      <c r="AL151" s="9"/>
      <c r="AM151" s="9"/>
      <c r="AN151" s="10"/>
      <c r="AO151" s="8"/>
      <c r="AP151" s="9"/>
      <c r="AQ151" s="9"/>
      <c r="AR151" s="9"/>
      <c r="AS151" s="10"/>
      <c r="AT151" s="9"/>
      <c r="AU151" s="9"/>
      <c r="AV151" s="9"/>
      <c r="AW151" s="9"/>
      <c r="AX151" s="10"/>
      <c r="AY151" s="8"/>
      <c r="AZ151" s="9"/>
      <c r="BA151" s="9"/>
      <c r="BB151" s="9"/>
      <c r="BC151" s="10"/>
      <c r="BD151" s="9"/>
      <c r="BE151" s="9"/>
      <c r="BF151" s="9"/>
      <c r="BG151" s="9"/>
      <c r="BH151" s="10"/>
      <c r="BI151" s="8"/>
      <c r="BJ151" s="9"/>
      <c r="BK151" s="9"/>
      <c r="BL151" s="9"/>
      <c r="BM151" s="10"/>
      <c r="BN151" s="9"/>
      <c r="BO151" s="9"/>
      <c r="BP151" s="9"/>
      <c r="BQ151" s="9"/>
      <c r="BR151" s="10"/>
      <c r="BS151" s="8"/>
      <c r="BT151" s="9"/>
      <c r="BU151" s="9"/>
      <c r="BV151" s="9"/>
      <c r="BW151" s="10"/>
      <c r="BX151" s="9"/>
      <c r="BY151" s="9"/>
      <c r="BZ151" s="9"/>
      <c r="CA151" s="9"/>
      <c r="CB151" s="10"/>
      <c r="CC151" s="8"/>
      <c r="CD151" s="9"/>
      <c r="CE151" s="9"/>
      <c r="CF151" s="9"/>
      <c r="CG151" s="10"/>
      <c r="CH151" s="9"/>
      <c r="CI151" s="9"/>
      <c r="CJ151" s="9"/>
      <c r="CK151" s="9"/>
      <c r="CL151" s="10"/>
    </row>
    <row r="152" spans="1:90" x14ac:dyDescent="0.25">
      <c r="A152" s="8"/>
      <c r="B152" s="9"/>
      <c r="C152" s="9"/>
      <c r="D152" s="9"/>
      <c r="E152" s="10"/>
      <c r="F152" s="9"/>
      <c r="G152" s="9"/>
      <c r="H152" s="9"/>
      <c r="I152" s="9"/>
      <c r="J152" s="10"/>
      <c r="K152" s="8"/>
      <c r="L152" s="9"/>
      <c r="M152" s="9"/>
      <c r="N152" s="9"/>
      <c r="O152" s="10"/>
      <c r="P152" s="9"/>
      <c r="Q152" s="9"/>
      <c r="R152" s="9"/>
      <c r="S152" s="9"/>
      <c r="T152" s="10"/>
      <c r="U152" s="8"/>
      <c r="V152" s="9"/>
      <c r="W152" s="9"/>
      <c r="X152" s="9"/>
      <c r="Y152" s="10"/>
      <c r="Z152" s="9"/>
      <c r="AA152" s="9"/>
      <c r="AB152" s="9"/>
      <c r="AC152" s="9"/>
      <c r="AD152" s="10"/>
      <c r="AE152" s="8"/>
      <c r="AF152" s="9"/>
      <c r="AG152" s="9"/>
      <c r="AH152" s="9"/>
      <c r="AI152" s="10"/>
      <c r="AJ152" s="9"/>
      <c r="AK152" s="9"/>
      <c r="AL152" s="9"/>
      <c r="AM152" s="9"/>
      <c r="AN152" s="10"/>
      <c r="AO152" s="8"/>
      <c r="AP152" s="9"/>
      <c r="AQ152" s="9"/>
      <c r="AR152" s="9"/>
      <c r="AS152" s="10"/>
      <c r="AT152" s="9"/>
      <c r="AU152" s="9"/>
      <c r="AV152" s="9"/>
      <c r="AW152" s="9"/>
      <c r="AX152" s="10"/>
      <c r="AY152" s="8"/>
      <c r="AZ152" s="9"/>
      <c r="BA152" s="9"/>
      <c r="BB152" s="9"/>
      <c r="BC152" s="10"/>
      <c r="BD152" s="9"/>
      <c r="BE152" s="9"/>
      <c r="BF152" s="9"/>
      <c r="BG152" s="9"/>
      <c r="BH152" s="10"/>
      <c r="BI152" s="8"/>
      <c r="BJ152" s="9"/>
      <c r="BK152" s="9"/>
      <c r="BL152" s="9"/>
      <c r="BM152" s="10"/>
      <c r="BN152" s="9"/>
      <c r="BO152" s="9"/>
      <c r="BP152" s="9"/>
      <c r="BQ152" s="9"/>
      <c r="BR152" s="10"/>
      <c r="BS152" s="8"/>
      <c r="BT152" s="9"/>
      <c r="BU152" s="9"/>
      <c r="BV152" s="9"/>
      <c r="BW152" s="10"/>
      <c r="BX152" s="9"/>
      <c r="BY152" s="9"/>
      <c r="BZ152" s="9"/>
      <c r="CA152" s="9"/>
      <c r="CB152" s="10"/>
      <c r="CC152" s="8"/>
      <c r="CD152" s="9"/>
      <c r="CE152" s="9"/>
      <c r="CF152" s="9"/>
      <c r="CG152" s="10"/>
      <c r="CH152" s="9"/>
      <c r="CI152" s="9"/>
      <c r="CJ152" s="9"/>
      <c r="CK152" s="9"/>
      <c r="CL152" s="10"/>
    </row>
    <row r="153" spans="1:90" x14ac:dyDescent="0.25">
      <c r="A153" s="8"/>
      <c r="B153" s="9"/>
      <c r="C153" s="9"/>
      <c r="D153" s="9"/>
      <c r="E153" s="10"/>
      <c r="F153" s="9"/>
      <c r="G153" s="9"/>
      <c r="H153" s="9"/>
      <c r="I153" s="9"/>
      <c r="J153" s="10"/>
      <c r="K153" s="8"/>
      <c r="L153" s="9"/>
      <c r="M153" s="9"/>
      <c r="N153" s="9"/>
      <c r="O153" s="10"/>
      <c r="P153" s="9"/>
      <c r="Q153" s="9"/>
      <c r="R153" s="9"/>
      <c r="S153" s="9"/>
      <c r="T153" s="10"/>
      <c r="U153" s="8"/>
      <c r="V153" s="9"/>
      <c r="W153" s="9"/>
      <c r="X153" s="9"/>
      <c r="Y153" s="10"/>
      <c r="Z153" s="9"/>
      <c r="AA153" s="9"/>
      <c r="AB153" s="9"/>
      <c r="AC153" s="9"/>
      <c r="AD153" s="10"/>
      <c r="AE153" s="8"/>
      <c r="AF153" s="9"/>
      <c r="AG153" s="9"/>
      <c r="AH153" s="9"/>
      <c r="AI153" s="10"/>
      <c r="AJ153" s="9"/>
      <c r="AK153" s="9"/>
      <c r="AL153" s="9"/>
      <c r="AM153" s="9"/>
      <c r="AN153" s="10"/>
      <c r="AO153" s="8"/>
      <c r="AP153" s="9"/>
      <c r="AQ153" s="9"/>
      <c r="AR153" s="9"/>
      <c r="AS153" s="10"/>
      <c r="AT153" s="9"/>
      <c r="AU153" s="9"/>
      <c r="AV153" s="9"/>
      <c r="AW153" s="9"/>
      <c r="AX153" s="10"/>
      <c r="AY153" s="8"/>
      <c r="AZ153" s="9"/>
      <c r="BA153" s="9"/>
      <c r="BB153" s="9"/>
      <c r="BC153" s="10"/>
      <c r="BD153" s="9"/>
      <c r="BE153" s="9"/>
      <c r="BF153" s="9"/>
      <c r="BG153" s="9"/>
      <c r="BH153" s="10"/>
      <c r="BI153" s="8"/>
      <c r="BJ153" s="9"/>
      <c r="BK153" s="9"/>
      <c r="BL153" s="9"/>
      <c r="BM153" s="10"/>
      <c r="BN153" s="9"/>
      <c r="BO153" s="9"/>
      <c r="BP153" s="9"/>
      <c r="BQ153" s="9"/>
      <c r="BR153" s="10"/>
      <c r="BS153" s="8"/>
      <c r="BT153" s="9"/>
      <c r="BU153" s="9"/>
      <c r="BV153" s="9"/>
      <c r="BW153" s="10"/>
      <c r="BX153" s="9"/>
      <c r="BY153" s="9"/>
      <c r="BZ153" s="9"/>
      <c r="CA153" s="9"/>
      <c r="CB153" s="10"/>
      <c r="CC153" s="8"/>
      <c r="CD153" s="9"/>
      <c r="CE153" s="9"/>
      <c r="CF153" s="9"/>
      <c r="CG153" s="10"/>
      <c r="CH153" s="9"/>
      <c r="CI153" s="9"/>
      <c r="CJ153" s="9"/>
      <c r="CK153" s="9"/>
      <c r="CL153" s="10"/>
    </row>
    <row r="154" spans="1:90" x14ac:dyDescent="0.25">
      <c r="A154" s="8"/>
      <c r="B154" s="9"/>
      <c r="C154" s="9"/>
      <c r="D154" s="9"/>
      <c r="E154" s="10"/>
      <c r="F154" s="9"/>
      <c r="G154" s="9"/>
      <c r="H154" s="9"/>
      <c r="I154" s="9"/>
      <c r="J154" s="10"/>
      <c r="K154" s="8"/>
      <c r="L154" s="9"/>
      <c r="M154" s="9"/>
      <c r="N154" s="9"/>
      <c r="O154" s="10"/>
      <c r="P154" s="9"/>
      <c r="Q154" s="9"/>
      <c r="R154" s="9"/>
      <c r="S154" s="9"/>
      <c r="T154" s="10"/>
      <c r="U154" s="8"/>
      <c r="V154" s="9"/>
      <c r="W154" s="9"/>
      <c r="X154" s="9"/>
      <c r="Y154" s="10"/>
      <c r="Z154" s="9"/>
      <c r="AA154" s="9"/>
      <c r="AB154" s="9"/>
      <c r="AC154" s="9"/>
      <c r="AD154" s="10"/>
      <c r="AE154" s="8"/>
      <c r="AF154" s="9"/>
      <c r="AG154" s="9"/>
      <c r="AH154" s="9"/>
      <c r="AI154" s="10"/>
      <c r="AJ154" s="9"/>
      <c r="AK154" s="9"/>
      <c r="AL154" s="9"/>
      <c r="AM154" s="9"/>
      <c r="AN154" s="10"/>
      <c r="AO154" s="8"/>
      <c r="AP154" s="9"/>
      <c r="AQ154" s="9"/>
      <c r="AR154" s="9"/>
      <c r="AS154" s="10"/>
      <c r="AT154" s="9"/>
      <c r="AU154" s="9"/>
      <c r="AV154" s="9"/>
      <c r="AW154" s="9"/>
      <c r="AX154" s="10"/>
      <c r="AY154" s="8"/>
      <c r="AZ154" s="9"/>
      <c r="BA154" s="9"/>
      <c r="BB154" s="9"/>
      <c r="BC154" s="10"/>
      <c r="BD154" s="9"/>
      <c r="BE154" s="9"/>
      <c r="BF154" s="9"/>
      <c r="BG154" s="9"/>
      <c r="BH154" s="10"/>
      <c r="BI154" s="8"/>
      <c r="BJ154" s="9"/>
      <c r="BK154" s="9"/>
      <c r="BL154" s="9"/>
      <c r="BM154" s="10"/>
      <c r="BN154" s="9"/>
      <c r="BO154" s="9"/>
      <c r="BP154" s="9"/>
      <c r="BQ154" s="9"/>
      <c r="BR154" s="10"/>
      <c r="BS154" s="8"/>
      <c r="BT154" s="9"/>
      <c r="BU154" s="9"/>
      <c r="BV154" s="9"/>
      <c r="BW154" s="10"/>
      <c r="BX154" s="9"/>
      <c r="BY154" s="9"/>
      <c r="BZ154" s="9"/>
      <c r="CA154" s="9"/>
      <c r="CB154" s="10"/>
      <c r="CC154" s="8"/>
      <c r="CD154" s="9"/>
      <c r="CE154" s="9"/>
      <c r="CF154" s="9"/>
      <c r="CG154" s="10"/>
      <c r="CH154" s="9"/>
      <c r="CI154" s="9"/>
      <c r="CJ154" s="9"/>
      <c r="CK154" s="9"/>
      <c r="CL154" s="10"/>
    </row>
    <row r="155" spans="1:90" x14ac:dyDescent="0.25">
      <c r="A155" s="8"/>
      <c r="B155" s="9"/>
      <c r="C155" s="9"/>
      <c r="D155" s="9"/>
      <c r="E155" s="10"/>
      <c r="F155" s="9"/>
      <c r="G155" s="9"/>
      <c r="H155" s="9"/>
      <c r="I155" s="9"/>
      <c r="J155" s="10"/>
      <c r="K155" s="8"/>
      <c r="L155" s="9"/>
      <c r="M155" s="9"/>
      <c r="N155" s="9"/>
      <c r="O155" s="10"/>
      <c r="P155" s="9"/>
      <c r="Q155" s="9"/>
      <c r="R155" s="9"/>
      <c r="S155" s="9"/>
      <c r="T155" s="10"/>
      <c r="U155" s="8"/>
      <c r="V155" s="9"/>
      <c r="W155" s="9"/>
      <c r="X155" s="9"/>
      <c r="Y155" s="10"/>
      <c r="Z155" s="9"/>
      <c r="AA155" s="9"/>
      <c r="AB155" s="9"/>
      <c r="AC155" s="9"/>
      <c r="AD155" s="10"/>
      <c r="AE155" s="8"/>
      <c r="AF155" s="9"/>
      <c r="AG155" s="9"/>
      <c r="AH155" s="9"/>
      <c r="AI155" s="10"/>
      <c r="AJ155" s="9"/>
      <c r="AK155" s="9"/>
      <c r="AL155" s="9"/>
      <c r="AM155" s="9"/>
      <c r="AN155" s="10"/>
      <c r="AO155" s="8"/>
      <c r="AP155" s="9"/>
      <c r="AQ155" s="9"/>
      <c r="AR155" s="9"/>
      <c r="AS155" s="10"/>
      <c r="AT155" s="9"/>
      <c r="AU155" s="9"/>
      <c r="AV155" s="9"/>
      <c r="AW155" s="9"/>
      <c r="AX155" s="10"/>
      <c r="AY155" s="8"/>
      <c r="AZ155" s="9"/>
      <c r="BA155" s="9"/>
      <c r="BB155" s="9"/>
      <c r="BC155" s="10"/>
      <c r="BD155" s="9"/>
      <c r="BE155" s="9"/>
      <c r="BF155" s="9"/>
      <c r="BG155" s="9"/>
      <c r="BH155" s="10"/>
      <c r="BI155" s="8"/>
      <c r="BJ155" s="9"/>
      <c r="BK155" s="9"/>
      <c r="BL155" s="9"/>
      <c r="BM155" s="10"/>
      <c r="BN155" s="9"/>
      <c r="BO155" s="9"/>
      <c r="BP155" s="9"/>
      <c r="BQ155" s="9"/>
      <c r="BR155" s="10"/>
      <c r="BS155" s="8"/>
      <c r="BT155" s="9"/>
      <c r="BU155" s="9"/>
      <c r="BV155" s="9"/>
      <c r="BW155" s="10"/>
      <c r="BX155" s="9"/>
      <c r="BY155" s="9"/>
      <c r="BZ155" s="9"/>
      <c r="CA155" s="9"/>
      <c r="CB155" s="10"/>
      <c r="CC155" s="8"/>
      <c r="CD155" s="9"/>
      <c r="CE155" s="9"/>
      <c r="CF155" s="9"/>
      <c r="CG155" s="10"/>
      <c r="CH155" s="9"/>
      <c r="CI155" s="9"/>
      <c r="CJ155" s="9"/>
      <c r="CK155" s="9"/>
      <c r="CL155" s="10"/>
    </row>
    <row r="156" spans="1:90" x14ac:dyDescent="0.25">
      <c r="A156" s="8"/>
      <c r="B156" s="9"/>
      <c r="C156" s="9"/>
      <c r="D156" s="9"/>
      <c r="E156" s="10"/>
      <c r="F156" s="9"/>
      <c r="G156" s="9"/>
      <c r="H156" s="9"/>
      <c r="I156" s="9"/>
      <c r="J156" s="10"/>
      <c r="K156" s="8"/>
      <c r="L156" s="9"/>
      <c r="M156" s="9"/>
      <c r="N156" s="9"/>
      <c r="O156" s="10"/>
      <c r="P156" s="9"/>
      <c r="Q156" s="9"/>
      <c r="R156" s="9"/>
      <c r="S156" s="9"/>
      <c r="T156" s="10"/>
      <c r="U156" s="8"/>
      <c r="V156" s="9"/>
      <c r="W156" s="9"/>
      <c r="X156" s="9"/>
      <c r="Y156" s="10"/>
      <c r="Z156" s="9"/>
      <c r="AA156" s="9"/>
      <c r="AB156" s="9"/>
      <c r="AC156" s="9"/>
      <c r="AD156" s="10"/>
      <c r="AE156" s="8"/>
      <c r="AF156" s="9"/>
      <c r="AG156" s="9"/>
      <c r="AH156" s="9"/>
      <c r="AI156" s="10"/>
      <c r="AJ156" s="9"/>
      <c r="AK156" s="9"/>
      <c r="AL156" s="9"/>
      <c r="AM156" s="9"/>
      <c r="AN156" s="10"/>
      <c r="AO156" s="8"/>
      <c r="AP156" s="9"/>
      <c r="AQ156" s="9"/>
      <c r="AR156" s="9"/>
      <c r="AS156" s="10"/>
      <c r="AT156" s="9"/>
      <c r="AU156" s="9"/>
      <c r="AV156" s="9"/>
      <c r="AW156" s="9"/>
      <c r="AX156" s="10"/>
      <c r="AY156" s="8"/>
      <c r="AZ156" s="9"/>
      <c r="BA156" s="9"/>
      <c r="BB156" s="9"/>
      <c r="BC156" s="10"/>
      <c r="BD156" s="9"/>
      <c r="BE156" s="9"/>
      <c r="BF156" s="9"/>
      <c r="BG156" s="9"/>
      <c r="BH156" s="10"/>
      <c r="BI156" s="8"/>
      <c r="BJ156" s="9"/>
      <c r="BK156" s="9"/>
      <c r="BL156" s="9"/>
      <c r="BM156" s="10"/>
      <c r="BN156" s="9"/>
      <c r="BO156" s="9"/>
      <c r="BP156" s="9"/>
      <c r="BQ156" s="9"/>
      <c r="BR156" s="10"/>
      <c r="BS156" s="8"/>
      <c r="BT156" s="9"/>
      <c r="BU156" s="9"/>
      <c r="BV156" s="9"/>
      <c r="BW156" s="10"/>
      <c r="BX156" s="9"/>
      <c r="BY156" s="9"/>
      <c r="BZ156" s="9"/>
      <c r="CA156" s="9"/>
      <c r="CB156" s="10"/>
      <c r="CC156" s="8"/>
      <c r="CD156" s="9"/>
      <c r="CE156" s="9"/>
      <c r="CF156" s="9"/>
      <c r="CG156" s="10"/>
      <c r="CH156" s="9"/>
      <c r="CI156" s="9"/>
      <c r="CJ156" s="9"/>
      <c r="CK156" s="9"/>
      <c r="CL156" s="10"/>
    </row>
    <row r="157" spans="1:90" x14ac:dyDescent="0.25">
      <c r="A157" s="8"/>
      <c r="B157" s="9"/>
      <c r="C157" s="9"/>
      <c r="D157" s="9"/>
      <c r="E157" s="10"/>
      <c r="F157" s="9"/>
      <c r="G157" s="9"/>
      <c r="H157" s="9"/>
      <c r="I157" s="9"/>
      <c r="J157" s="10"/>
      <c r="K157" s="8"/>
      <c r="L157" s="9"/>
      <c r="M157" s="9"/>
      <c r="N157" s="9"/>
      <c r="O157" s="10"/>
      <c r="P157" s="9"/>
      <c r="Q157" s="9"/>
      <c r="R157" s="9"/>
      <c r="S157" s="9"/>
      <c r="T157" s="10"/>
      <c r="U157" s="8"/>
      <c r="V157" s="9"/>
      <c r="W157" s="9"/>
      <c r="X157" s="9"/>
      <c r="Y157" s="10"/>
      <c r="Z157" s="9"/>
      <c r="AA157" s="9"/>
      <c r="AB157" s="9"/>
      <c r="AC157" s="9"/>
      <c r="AD157" s="10"/>
      <c r="AE157" s="8"/>
      <c r="AF157" s="9"/>
      <c r="AG157" s="9"/>
      <c r="AH157" s="9"/>
      <c r="AI157" s="10"/>
      <c r="AJ157" s="9"/>
      <c r="AK157" s="9"/>
      <c r="AL157" s="9"/>
      <c r="AM157" s="9"/>
      <c r="AN157" s="10"/>
      <c r="AO157" s="8"/>
      <c r="AP157" s="9"/>
      <c r="AQ157" s="9"/>
      <c r="AR157" s="9"/>
      <c r="AS157" s="10"/>
      <c r="AT157" s="9"/>
      <c r="AU157" s="9"/>
      <c r="AV157" s="9"/>
      <c r="AW157" s="9"/>
      <c r="AX157" s="10"/>
      <c r="AY157" s="8"/>
      <c r="AZ157" s="9"/>
      <c r="BA157" s="9"/>
      <c r="BB157" s="9"/>
      <c r="BC157" s="10"/>
      <c r="BD157" s="9"/>
      <c r="BE157" s="9"/>
      <c r="BF157" s="9"/>
      <c r="BG157" s="9"/>
      <c r="BH157" s="10"/>
      <c r="BI157" s="8"/>
      <c r="BJ157" s="9"/>
      <c r="BK157" s="9"/>
      <c r="BL157" s="9"/>
      <c r="BM157" s="10"/>
      <c r="BN157" s="9"/>
      <c r="BO157" s="9"/>
      <c r="BP157" s="9"/>
      <c r="BQ157" s="9"/>
      <c r="BR157" s="10"/>
      <c r="BS157" s="8"/>
      <c r="BT157" s="9"/>
      <c r="BU157" s="9"/>
      <c r="BV157" s="9"/>
      <c r="BW157" s="10"/>
      <c r="BX157" s="9"/>
      <c r="BY157" s="9"/>
      <c r="BZ157" s="9"/>
      <c r="CA157" s="9"/>
      <c r="CB157" s="10"/>
      <c r="CC157" s="8"/>
      <c r="CD157" s="9"/>
      <c r="CE157" s="9"/>
      <c r="CF157" s="9"/>
      <c r="CG157" s="10"/>
      <c r="CH157" s="9"/>
      <c r="CI157" s="9"/>
      <c r="CJ157" s="9"/>
      <c r="CK157" s="9"/>
      <c r="CL157" s="10"/>
    </row>
    <row r="158" spans="1:90" x14ac:dyDescent="0.25">
      <c r="A158" s="20"/>
      <c r="B158" s="21"/>
      <c r="C158" s="21"/>
      <c r="D158" s="21"/>
      <c r="E158" s="22"/>
      <c r="F158" s="21"/>
      <c r="G158" s="21"/>
      <c r="H158" s="21"/>
      <c r="I158" s="21"/>
      <c r="J158" s="22"/>
      <c r="K158" s="20"/>
      <c r="L158" s="21"/>
      <c r="M158" s="21"/>
      <c r="N158" s="21"/>
      <c r="O158" s="22"/>
      <c r="P158" s="21"/>
      <c r="Q158" s="21"/>
      <c r="R158" s="21"/>
      <c r="S158" s="21"/>
      <c r="T158" s="22"/>
      <c r="U158" s="20"/>
      <c r="V158" s="21"/>
      <c r="W158" s="21"/>
      <c r="X158" s="21"/>
      <c r="Y158" s="22"/>
      <c r="Z158" s="21"/>
      <c r="AA158" s="21"/>
      <c r="AB158" s="21"/>
      <c r="AC158" s="21"/>
      <c r="AD158" s="22"/>
      <c r="AE158" s="20"/>
      <c r="AF158" s="21"/>
      <c r="AG158" s="21"/>
      <c r="AH158" s="21"/>
      <c r="AI158" s="22"/>
      <c r="AJ158" s="21"/>
      <c r="AK158" s="21"/>
      <c r="AL158" s="21"/>
      <c r="AM158" s="21"/>
      <c r="AN158" s="22"/>
      <c r="AO158" s="20"/>
      <c r="AP158" s="21"/>
      <c r="AQ158" s="21"/>
      <c r="AR158" s="21"/>
      <c r="AS158" s="22"/>
      <c r="AT158" s="21"/>
      <c r="AU158" s="21"/>
      <c r="AV158" s="21"/>
      <c r="AW158" s="21"/>
      <c r="AX158" s="22"/>
      <c r="AY158" s="20"/>
      <c r="AZ158" s="21"/>
      <c r="BA158" s="21"/>
      <c r="BB158" s="21"/>
      <c r="BC158" s="22"/>
      <c r="BD158" s="21"/>
      <c r="BE158" s="21"/>
      <c r="BF158" s="21"/>
      <c r="BG158" s="21"/>
      <c r="BH158" s="22"/>
      <c r="BI158" s="20"/>
      <c r="BJ158" s="21"/>
      <c r="BK158" s="21"/>
      <c r="BL158" s="21"/>
      <c r="BM158" s="22"/>
      <c r="BN158" s="21"/>
      <c r="BO158" s="21"/>
      <c r="BP158" s="21"/>
      <c r="BQ158" s="21"/>
      <c r="BR158" s="22"/>
      <c r="BS158" s="20"/>
      <c r="BT158" s="21"/>
      <c r="BU158" s="21"/>
      <c r="BV158" s="21"/>
      <c r="BW158" s="22"/>
      <c r="BX158" s="21"/>
      <c r="BY158" s="21"/>
      <c r="BZ158" s="21"/>
      <c r="CA158" s="21"/>
      <c r="CB158" s="22"/>
      <c r="CC158" s="20"/>
      <c r="CD158" s="21"/>
      <c r="CE158" s="21"/>
      <c r="CF158" s="21"/>
      <c r="CG158" s="22"/>
      <c r="CH158" s="21"/>
      <c r="CI158" s="21"/>
      <c r="CJ158" s="21"/>
      <c r="CK158" s="21"/>
      <c r="CL158" s="22"/>
    </row>
    <row r="159" spans="1:90" x14ac:dyDescent="0.25">
      <c r="A159" s="8"/>
      <c r="B159" s="9"/>
      <c r="C159" s="9"/>
      <c r="D159" s="9"/>
      <c r="E159" s="10"/>
      <c r="F159" s="9"/>
      <c r="G159" s="9"/>
      <c r="H159" s="9"/>
      <c r="I159" s="9"/>
      <c r="J159" s="10"/>
      <c r="K159" s="8"/>
      <c r="L159" s="9"/>
      <c r="M159" s="9"/>
      <c r="N159" s="9"/>
      <c r="O159" s="10"/>
      <c r="P159" s="9"/>
      <c r="Q159" s="9"/>
      <c r="R159" s="9"/>
      <c r="S159" s="9"/>
      <c r="T159" s="10"/>
      <c r="U159" s="8"/>
      <c r="V159" s="9"/>
      <c r="W159" s="9"/>
      <c r="X159" s="9"/>
      <c r="Y159" s="10"/>
      <c r="Z159" s="9"/>
      <c r="AA159" s="9"/>
      <c r="AB159" s="9"/>
      <c r="AC159" s="9"/>
      <c r="AD159" s="10"/>
      <c r="AE159" s="8"/>
      <c r="AF159" s="9"/>
      <c r="AG159" s="9"/>
      <c r="AH159" s="9"/>
      <c r="AI159" s="10"/>
      <c r="AJ159" s="9"/>
      <c r="AK159" s="9"/>
      <c r="AL159" s="9"/>
      <c r="AM159" s="9"/>
      <c r="AN159" s="10"/>
      <c r="AO159" s="8">
        <v>115.415886</v>
      </c>
      <c r="AP159" s="9"/>
      <c r="AQ159" s="9">
        <v>131.77596</v>
      </c>
      <c r="AR159" s="9"/>
      <c r="AS159" s="10"/>
      <c r="AT159" s="9">
        <v>1.22630791819095</v>
      </c>
      <c r="AU159" s="9"/>
      <c r="AV159" s="9">
        <v>3.7318384189163098E-2</v>
      </c>
      <c r="AW159" s="9"/>
      <c r="AX159" s="10"/>
      <c r="AY159" s="8">
        <v>75.791340000000005</v>
      </c>
      <c r="AZ159" s="9"/>
      <c r="BA159" s="9">
        <v>39.783850000000001</v>
      </c>
      <c r="BB159" s="9"/>
      <c r="BC159" s="10"/>
      <c r="BD159" s="9">
        <v>1.12546177193522</v>
      </c>
      <c r="BE159" s="9"/>
      <c r="BF159" s="9">
        <v>2.4683822032112598E-2</v>
      </c>
      <c r="BG159" s="9"/>
      <c r="BH159" s="10"/>
      <c r="BI159" s="8">
        <v>107.50707</v>
      </c>
      <c r="BJ159" s="9"/>
      <c r="BK159" s="9">
        <v>28.394992999999999</v>
      </c>
      <c r="BL159" s="9"/>
      <c r="BM159" s="10"/>
      <c r="BN159" s="9">
        <v>1.0955819225311201</v>
      </c>
      <c r="BO159" s="9"/>
      <c r="BP159" s="9">
        <v>2.1425305249633E-2</v>
      </c>
      <c r="BQ159" s="9"/>
      <c r="BR159" s="10"/>
      <c r="BS159" s="8">
        <v>164.00137000000001</v>
      </c>
      <c r="BT159" s="9"/>
      <c r="BU159" s="9">
        <v>25.581323999999999</v>
      </c>
      <c r="BV159" s="9"/>
      <c r="BW159" s="10"/>
      <c r="BX159" s="9">
        <v>1.0632043028473801</v>
      </c>
      <c r="BY159" s="9"/>
      <c r="BZ159" s="9">
        <v>1.3123657540367199E-2</v>
      </c>
      <c r="CA159" s="9"/>
      <c r="CB159" s="10"/>
      <c r="CC159" s="8">
        <v>205.79037</v>
      </c>
      <c r="CD159" s="9"/>
      <c r="CE159" s="9">
        <v>21.11476</v>
      </c>
      <c r="CF159" s="9"/>
      <c r="CG159" s="10"/>
      <c r="CH159" s="9">
        <v>1.0516386513710001</v>
      </c>
      <c r="CI159" s="9"/>
      <c r="CJ159" s="9">
        <v>1.20339533535014E-2</v>
      </c>
      <c r="CK159" s="9"/>
      <c r="CL159" s="10"/>
    </row>
    <row r="160" spans="1:90" x14ac:dyDescent="0.25">
      <c r="A160" s="8"/>
      <c r="B160" s="9"/>
      <c r="C160" s="9"/>
      <c r="D160" s="9"/>
      <c r="E160" s="10"/>
      <c r="F160" s="9"/>
      <c r="G160" s="9"/>
      <c r="H160" s="9"/>
      <c r="I160" s="9"/>
      <c r="J160" s="10"/>
      <c r="K160" s="8"/>
      <c r="L160" s="9"/>
      <c r="M160" s="9"/>
      <c r="N160" s="9"/>
      <c r="O160" s="10"/>
      <c r="P160" s="9"/>
      <c r="Q160" s="9"/>
      <c r="R160" s="9"/>
      <c r="S160" s="9"/>
      <c r="T160" s="10"/>
      <c r="U160" s="8"/>
      <c r="V160" s="9"/>
      <c r="W160" s="9"/>
      <c r="X160" s="9"/>
      <c r="Y160" s="10"/>
      <c r="Z160" s="9"/>
      <c r="AA160" s="9"/>
      <c r="AB160" s="9"/>
      <c r="AC160" s="9"/>
      <c r="AD160" s="10"/>
      <c r="AE160" s="8"/>
      <c r="AF160" s="9"/>
      <c r="AG160" s="9"/>
      <c r="AH160" s="9"/>
      <c r="AI160" s="10"/>
      <c r="AJ160" s="9"/>
      <c r="AK160" s="9"/>
      <c r="AL160" s="9"/>
      <c r="AM160" s="9"/>
      <c r="AN160" s="10"/>
      <c r="AO160" s="8">
        <v>122.61057</v>
      </c>
      <c r="AP160" s="9"/>
      <c r="AQ160" s="9">
        <v>135.04756</v>
      </c>
      <c r="AR160" s="9"/>
      <c r="AS160" s="10"/>
      <c r="AT160" s="9">
        <v>1.2256208679080001</v>
      </c>
      <c r="AU160" s="9"/>
      <c r="AV160" s="9">
        <v>3.9139228812771501E-2</v>
      </c>
      <c r="AW160" s="9"/>
      <c r="AX160" s="10"/>
      <c r="AY160" s="8">
        <v>79.679929999999999</v>
      </c>
      <c r="AZ160" s="9"/>
      <c r="BA160" s="9">
        <v>45.905119999999997</v>
      </c>
      <c r="BB160" s="9"/>
      <c r="BC160" s="10"/>
      <c r="BD160" s="9">
        <v>1.1391975235939</v>
      </c>
      <c r="BE160" s="9"/>
      <c r="BF160" s="9">
        <v>2.5240551668931299E-2</v>
      </c>
      <c r="BG160" s="9"/>
      <c r="BH160" s="10"/>
      <c r="BI160" s="8">
        <v>111.04219999999999</v>
      </c>
      <c r="BJ160" s="9"/>
      <c r="BK160" s="9">
        <v>34.8401</v>
      </c>
      <c r="BL160" s="9"/>
      <c r="BM160" s="10"/>
      <c r="BN160" s="9">
        <v>1.10459547641873</v>
      </c>
      <c r="BO160" s="9"/>
      <c r="BP160" s="9">
        <v>2.2659153454294399E-2</v>
      </c>
      <c r="BQ160" s="9"/>
      <c r="BR160" s="10"/>
      <c r="BS160" s="8">
        <v>164.90034</v>
      </c>
      <c r="BT160" s="9"/>
      <c r="BU160" s="9">
        <v>26.941645000000001</v>
      </c>
      <c r="BV160" s="9"/>
      <c r="BW160" s="10"/>
      <c r="BX160" s="9">
        <v>1.0705113206505701</v>
      </c>
      <c r="BY160" s="9"/>
      <c r="BZ160" s="9">
        <v>1.6071348821381601E-2</v>
      </c>
      <c r="CA160" s="9"/>
      <c r="CB160" s="10"/>
      <c r="CC160" s="8">
        <v>204.52556999999999</v>
      </c>
      <c r="CD160" s="9"/>
      <c r="CE160" s="9">
        <v>18.295729000000001</v>
      </c>
      <c r="CF160" s="9"/>
      <c r="CG160" s="10"/>
      <c r="CH160" s="9">
        <v>1.0456530854105901</v>
      </c>
      <c r="CI160" s="9"/>
      <c r="CJ160" s="9">
        <v>1.0471538956673699E-2</v>
      </c>
      <c r="CK160" s="9"/>
      <c r="CL160" s="10"/>
    </row>
    <row r="161" spans="1:90" x14ac:dyDescent="0.25">
      <c r="A161" s="8"/>
      <c r="B161" s="9"/>
      <c r="C161" s="9"/>
      <c r="D161" s="9"/>
      <c r="E161" s="10"/>
      <c r="F161" s="9"/>
      <c r="G161" s="9"/>
      <c r="H161" s="9"/>
      <c r="I161" s="9"/>
      <c r="J161" s="10"/>
      <c r="K161" s="8"/>
      <c r="L161" s="9"/>
      <c r="M161" s="9"/>
      <c r="N161" s="9"/>
      <c r="O161" s="10"/>
      <c r="P161" s="9"/>
      <c r="Q161" s="9"/>
      <c r="R161" s="9"/>
      <c r="S161" s="9"/>
      <c r="T161" s="10"/>
      <c r="U161" s="8"/>
      <c r="V161" s="9"/>
      <c r="W161" s="9"/>
      <c r="X161" s="9"/>
      <c r="Y161" s="10"/>
      <c r="Z161" s="9"/>
      <c r="AA161" s="9"/>
      <c r="AB161" s="9"/>
      <c r="AC161" s="9"/>
      <c r="AD161" s="10"/>
      <c r="AE161" s="8"/>
      <c r="AF161" s="9"/>
      <c r="AG161" s="9"/>
      <c r="AH161" s="9"/>
      <c r="AI161" s="10"/>
      <c r="AJ161" s="9"/>
      <c r="AK161" s="9"/>
      <c r="AL161" s="9"/>
      <c r="AM161" s="9"/>
      <c r="AN161" s="10"/>
      <c r="AO161" s="8">
        <v>106.02254000000001</v>
      </c>
      <c r="AP161" s="9"/>
      <c r="AQ161" s="9">
        <v>115.92146</v>
      </c>
      <c r="AR161" s="9"/>
      <c r="AS161" s="10"/>
      <c r="AT161" s="9">
        <v>1.2028647739291101</v>
      </c>
      <c r="AU161" s="9"/>
      <c r="AV161" s="9">
        <v>3.2615855907090499E-2</v>
      </c>
      <c r="AW161" s="9"/>
      <c r="AX161" s="10"/>
      <c r="AY161" s="8">
        <v>80.114784</v>
      </c>
      <c r="AZ161" s="9"/>
      <c r="BA161" s="9">
        <v>46.745570000000001</v>
      </c>
      <c r="BB161" s="9"/>
      <c r="BC161" s="10"/>
      <c r="BD161" s="9">
        <v>1.13345653587579</v>
      </c>
      <c r="BE161" s="9"/>
      <c r="BF161" s="9">
        <v>2.5003367199016802E-2</v>
      </c>
      <c r="BG161" s="9"/>
      <c r="BH161" s="10"/>
      <c r="BI161" s="8">
        <v>108.17265</v>
      </c>
      <c r="BJ161" s="9"/>
      <c r="BK161" s="9">
        <v>29.814205000000001</v>
      </c>
      <c r="BL161" s="9"/>
      <c r="BM161" s="10"/>
      <c r="BN161" s="9">
        <v>1.0842266583442599</v>
      </c>
      <c r="BO161" s="9"/>
      <c r="BP161" s="9">
        <v>1.65045206261887E-2</v>
      </c>
      <c r="BQ161" s="9"/>
      <c r="BR161" s="10"/>
      <c r="BS161" s="8">
        <v>163.14122</v>
      </c>
      <c r="BT161" s="9"/>
      <c r="BU161" s="9">
        <v>27.666250000000002</v>
      </c>
      <c r="BV161" s="9"/>
      <c r="BW161" s="10"/>
      <c r="BX161" s="9">
        <v>1.0666455423235801</v>
      </c>
      <c r="BY161" s="9"/>
      <c r="BZ161" s="9">
        <v>1.37979453941014E-2</v>
      </c>
      <c r="CA161" s="9"/>
      <c r="CB161" s="10"/>
      <c r="CC161" s="8">
        <v>204.18700999999999</v>
      </c>
      <c r="CD161" s="9"/>
      <c r="CE161" s="9">
        <v>24.118469999999999</v>
      </c>
      <c r="CF161" s="9"/>
      <c r="CG161" s="10"/>
      <c r="CH161" s="9">
        <v>1.0486274753212901</v>
      </c>
      <c r="CI161" s="9"/>
      <c r="CJ161" s="9">
        <v>1.1503958417841499E-2</v>
      </c>
      <c r="CK161" s="9"/>
      <c r="CL161" s="10"/>
    </row>
    <row r="162" spans="1:90" x14ac:dyDescent="0.25">
      <c r="A162" s="8"/>
      <c r="B162" s="9"/>
      <c r="C162" s="9"/>
      <c r="D162" s="9"/>
      <c r="E162" s="10"/>
      <c r="F162" s="9"/>
      <c r="G162" s="9"/>
      <c r="H162" s="9"/>
      <c r="I162" s="9"/>
      <c r="J162" s="10"/>
      <c r="K162" s="8"/>
      <c r="L162" s="9"/>
      <c r="M162" s="9"/>
      <c r="N162" s="9"/>
      <c r="O162" s="10"/>
      <c r="P162" s="9"/>
      <c r="Q162" s="9"/>
      <c r="R162" s="9"/>
      <c r="S162" s="9"/>
      <c r="T162" s="10"/>
      <c r="U162" s="8"/>
      <c r="V162" s="9"/>
      <c r="W162" s="9"/>
      <c r="X162" s="9"/>
      <c r="Y162" s="10"/>
      <c r="Z162" s="9"/>
      <c r="AA162" s="9"/>
      <c r="AB162" s="9"/>
      <c r="AC162" s="9"/>
      <c r="AD162" s="10"/>
      <c r="AE162" s="8"/>
      <c r="AF162" s="9"/>
      <c r="AG162" s="9"/>
      <c r="AH162" s="9"/>
      <c r="AI162" s="10"/>
      <c r="AJ162" s="9"/>
      <c r="AK162" s="9"/>
      <c r="AL162" s="9"/>
      <c r="AM162" s="9"/>
      <c r="AN162" s="10"/>
      <c r="AO162" s="8">
        <v>127.476135</v>
      </c>
      <c r="AP162" s="9"/>
      <c r="AQ162" s="9">
        <v>146.19449</v>
      </c>
      <c r="AR162" s="9"/>
      <c r="AS162" s="10"/>
      <c r="AT162" s="9">
        <v>1.2233709406256601</v>
      </c>
      <c r="AU162" s="9"/>
      <c r="AV162" s="9">
        <v>3.4941881547700303E-2</v>
      </c>
      <c r="AW162" s="9"/>
      <c r="AX162" s="10"/>
      <c r="AY162" s="8">
        <v>77.236419999999995</v>
      </c>
      <c r="AZ162" s="9"/>
      <c r="BA162" s="9">
        <v>40.674419999999998</v>
      </c>
      <c r="BB162" s="9"/>
      <c r="BC162" s="10"/>
      <c r="BD162" s="9">
        <v>1.1297945431470799</v>
      </c>
      <c r="BE162" s="9"/>
      <c r="BF162" s="9">
        <v>2.4008205805111201E-2</v>
      </c>
      <c r="BG162" s="9"/>
      <c r="BH162" s="10"/>
      <c r="BI162" s="8">
        <v>111.77055</v>
      </c>
      <c r="BJ162" s="9"/>
      <c r="BK162" s="9">
        <v>34.365653999999999</v>
      </c>
      <c r="BL162" s="9"/>
      <c r="BM162" s="10"/>
      <c r="BN162" s="9">
        <v>1.0917554522156701</v>
      </c>
      <c r="BO162" s="9"/>
      <c r="BP162" s="9">
        <v>1.9541735003819199E-2</v>
      </c>
      <c r="BQ162" s="9"/>
      <c r="BR162" s="10"/>
      <c r="BS162" s="8">
        <v>162.65266</v>
      </c>
      <c r="BT162" s="9"/>
      <c r="BU162" s="9">
        <v>23.817246999999998</v>
      </c>
      <c r="BV162" s="9"/>
      <c r="BW162" s="10"/>
      <c r="BX162" s="9">
        <v>1.06459335076808</v>
      </c>
      <c r="BY162" s="9"/>
      <c r="BZ162" s="9">
        <v>1.36953799524134E-2</v>
      </c>
      <c r="CA162" s="9"/>
      <c r="CB162" s="10"/>
      <c r="CC162" s="8">
        <v>206.19977</v>
      </c>
      <c r="CD162" s="9"/>
      <c r="CE162" s="9">
        <v>20.095918999999999</v>
      </c>
      <c r="CF162" s="9"/>
      <c r="CG162" s="10"/>
      <c r="CH162" s="9">
        <v>1.04930515402555</v>
      </c>
      <c r="CI162" s="9"/>
      <c r="CJ162" s="9">
        <v>1.0832964763607501E-2</v>
      </c>
      <c r="CK162" s="9"/>
      <c r="CL162" s="10"/>
    </row>
    <row r="163" spans="1:90" x14ac:dyDescent="0.25">
      <c r="A163" s="8"/>
      <c r="B163" s="9"/>
      <c r="C163" s="9"/>
      <c r="D163" s="9"/>
      <c r="E163" s="10"/>
      <c r="F163" s="9"/>
      <c r="G163" s="9"/>
      <c r="H163" s="9"/>
      <c r="I163" s="9"/>
      <c r="J163" s="10"/>
      <c r="K163" s="8"/>
      <c r="L163" s="9"/>
      <c r="M163" s="9"/>
      <c r="N163" s="9"/>
      <c r="O163" s="10"/>
      <c r="P163" s="9"/>
      <c r="Q163" s="9"/>
      <c r="R163" s="9"/>
      <c r="S163" s="9"/>
      <c r="T163" s="10"/>
      <c r="U163" s="8"/>
      <c r="V163" s="9"/>
      <c r="W163" s="9"/>
      <c r="X163" s="9"/>
      <c r="Y163" s="10"/>
      <c r="Z163" s="9"/>
      <c r="AA163" s="9"/>
      <c r="AB163" s="9"/>
      <c r="AC163" s="9"/>
      <c r="AD163" s="10"/>
      <c r="AE163" s="8"/>
      <c r="AF163" s="9"/>
      <c r="AG163" s="9"/>
      <c r="AH163" s="9"/>
      <c r="AI163" s="10"/>
      <c r="AJ163" s="9"/>
      <c r="AK163" s="9"/>
      <c r="AL163" s="9"/>
      <c r="AM163" s="9"/>
      <c r="AN163" s="10"/>
      <c r="AO163" s="8">
        <v>118.96617999999999</v>
      </c>
      <c r="AP163" s="9"/>
      <c r="AQ163" s="9">
        <v>128.18617</v>
      </c>
      <c r="AR163" s="9"/>
      <c r="AS163" s="10"/>
      <c r="AT163" s="9">
        <v>1.22499557614326</v>
      </c>
      <c r="AU163" s="9"/>
      <c r="AV163" s="9">
        <v>3.4949836849615099E-2</v>
      </c>
      <c r="AW163" s="9"/>
      <c r="AX163" s="10"/>
      <c r="AY163" s="8">
        <v>78.107799999999997</v>
      </c>
      <c r="AZ163" s="9"/>
      <c r="BA163" s="9">
        <v>42.868782000000003</v>
      </c>
      <c r="BB163" s="9"/>
      <c r="BC163" s="10"/>
      <c r="BD163" s="9">
        <v>1.1353592175841301</v>
      </c>
      <c r="BE163" s="9"/>
      <c r="BF163" s="9">
        <v>2.79043105402372E-2</v>
      </c>
      <c r="BG163" s="9"/>
      <c r="BH163" s="10"/>
      <c r="BI163" s="8">
        <v>111.257195</v>
      </c>
      <c r="BJ163" s="9"/>
      <c r="BK163" s="9">
        <v>33.059809999999999</v>
      </c>
      <c r="BL163" s="9"/>
      <c r="BM163" s="10"/>
      <c r="BN163" s="9">
        <v>1.0993185763358999</v>
      </c>
      <c r="BO163" s="9"/>
      <c r="BP163" s="9">
        <v>2.3240296730979701E-2</v>
      </c>
      <c r="BQ163" s="9"/>
      <c r="BR163" s="10"/>
      <c r="BS163" s="8">
        <v>162.45175</v>
      </c>
      <c r="BT163" s="9"/>
      <c r="BU163" s="9">
        <v>23.261220000000002</v>
      </c>
      <c r="BV163" s="9"/>
      <c r="BW163" s="10"/>
      <c r="BX163" s="9">
        <v>1.06699666863679</v>
      </c>
      <c r="BY163" s="9"/>
      <c r="BZ163" s="9">
        <v>1.46507167115508E-2</v>
      </c>
      <c r="CA163" s="9"/>
      <c r="CB163" s="10"/>
      <c r="CC163" s="8">
        <v>204.38478000000001</v>
      </c>
      <c r="CD163" s="9"/>
      <c r="CE163" s="9">
        <v>25.314249</v>
      </c>
      <c r="CF163" s="9"/>
      <c r="CG163" s="10"/>
      <c r="CH163" s="9">
        <v>1.0527794561684101</v>
      </c>
      <c r="CI163" s="9"/>
      <c r="CJ163" s="9">
        <v>1.2126106823038199E-2</v>
      </c>
      <c r="CK163" s="9"/>
      <c r="CL163" s="10"/>
    </row>
    <row r="164" spans="1:90" x14ac:dyDescent="0.25">
      <c r="A164" s="8"/>
      <c r="B164" s="9"/>
      <c r="C164" s="9"/>
      <c r="D164" s="9"/>
      <c r="E164" s="10"/>
      <c r="F164" s="9"/>
      <c r="G164" s="9"/>
      <c r="H164" s="9"/>
      <c r="I164" s="9"/>
      <c r="J164" s="10"/>
      <c r="K164" s="8"/>
      <c r="L164" s="9"/>
      <c r="M164" s="9"/>
      <c r="N164" s="9"/>
      <c r="O164" s="10"/>
      <c r="P164" s="9"/>
      <c r="Q164" s="9"/>
      <c r="R164" s="9"/>
      <c r="S164" s="9"/>
      <c r="T164" s="10"/>
      <c r="U164" s="8"/>
      <c r="V164" s="9"/>
      <c r="W164" s="9"/>
      <c r="X164" s="9"/>
      <c r="Y164" s="10"/>
      <c r="Z164" s="9"/>
      <c r="AA164" s="9"/>
      <c r="AB164" s="9"/>
      <c r="AC164" s="9"/>
      <c r="AD164" s="10"/>
      <c r="AE164" s="8"/>
      <c r="AF164" s="9"/>
      <c r="AG164" s="9"/>
      <c r="AH164" s="9"/>
      <c r="AI164" s="10"/>
      <c r="AJ164" s="9"/>
      <c r="AK164" s="9"/>
      <c r="AL164" s="9"/>
      <c r="AM164" s="9"/>
      <c r="AN164" s="10"/>
      <c r="AO164" s="8">
        <v>116.43877000000001</v>
      </c>
      <c r="AP164" s="9"/>
      <c r="AQ164" s="9">
        <v>134.21360000000001</v>
      </c>
      <c r="AR164" s="9"/>
      <c r="AS164" s="10"/>
      <c r="AT164" s="9">
        <v>1.21090439379215</v>
      </c>
      <c r="AU164" s="9"/>
      <c r="AV164" s="9">
        <v>3.6301846173280097E-2</v>
      </c>
      <c r="AW164" s="9"/>
      <c r="AX164" s="10"/>
      <c r="AY164" s="8">
        <v>76.207419999999999</v>
      </c>
      <c r="AZ164" s="9"/>
      <c r="BA164" s="9">
        <v>39.627090000000003</v>
      </c>
      <c r="BB164" s="9"/>
      <c r="BC164" s="10"/>
      <c r="BD164" s="9">
        <v>1.12311763602495</v>
      </c>
      <c r="BE164" s="9"/>
      <c r="BF164" s="9">
        <v>2.3912013436446802E-2</v>
      </c>
      <c r="BG164" s="9"/>
      <c r="BH164" s="10"/>
      <c r="BI164" s="8">
        <v>107.40504</v>
      </c>
      <c r="BJ164" s="9"/>
      <c r="BK164" s="9">
        <v>27.62921</v>
      </c>
      <c r="BL164" s="9"/>
      <c r="BM164" s="10"/>
      <c r="BN164" s="9">
        <v>1.0876670622229501</v>
      </c>
      <c r="BO164" s="9"/>
      <c r="BP164" s="9">
        <v>1.8553545857078399E-2</v>
      </c>
      <c r="BQ164" s="9"/>
      <c r="BR164" s="10"/>
      <c r="BS164" s="8">
        <v>163.65572</v>
      </c>
      <c r="BT164" s="9"/>
      <c r="BU164" s="9">
        <v>25.823544999999999</v>
      </c>
      <c r="BV164" s="9"/>
      <c r="BW164" s="10"/>
      <c r="BX164" s="9">
        <v>1.06222747230529</v>
      </c>
      <c r="BY164" s="9"/>
      <c r="BZ164" s="9">
        <v>1.2265652065302699E-2</v>
      </c>
      <c r="CA164" s="9"/>
      <c r="CB164" s="10"/>
      <c r="CC164" s="8">
        <v>206.29172</v>
      </c>
      <c r="CD164" s="9"/>
      <c r="CE164" s="9">
        <v>29.434889999999999</v>
      </c>
      <c r="CF164" s="9"/>
      <c r="CG164" s="10"/>
      <c r="CH164" s="9">
        <v>1.0491534772515201</v>
      </c>
      <c r="CI164" s="9"/>
      <c r="CJ164" s="9">
        <v>1.1670431526166701E-2</v>
      </c>
      <c r="CK164" s="9"/>
      <c r="CL164" s="10"/>
    </row>
    <row r="165" spans="1:90" x14ac:dyDescent="0.25">
      <c r="A165" s="8"/>
      <c r="B165" s="9"/>
      <c r="C165" s="9"/>
      <c r="D165" s="9"/>
      <c r="E165" s="10"/>
      <c r="F165" s="9"/>
      <c r="G165" s="9"/>
      <c r="H165" s="9"/>
      <c r="I165" s="9"/>
      <c r="J165" s="10"/>
      <c r="K165" s="8"/>
      <c r="L165" s="9"/>
      <c r="M165" s="9"/>
      <c r="N165" s="9"/>
      <c r="O165" s="10"/>
      <c r="P165" s="9"/>
      <c r="Q165" s="9"/>
      <c r="R165" s="9"/>
      <c r="S165" s="9"/>
      <c r="T165" s="10"/>
      <c r="U165" s="8"/>
      <c r="V165" s="9"/>
      <c r="W165" s="9"/>
      <c r="X165" s="9"/>
      <c r="Y165" s="10"/>
      <c r="Z165" s="9"/>
      <c r="AA165" s="9"/>
      <c r="AB165" s="9"/>
      <c r="AC165" s="9"/>
      <c r="AD165" s="10"/>
      <c r="AE165" s="8"/>
      <c r="AF165" s="9"/>
      <c r="AG165" s="9"/>
      <c r="AH165" s="9"/>
      <c r="AI165" s="10"/>
      <c r="AJ165" s="9"/>
      <c r="AK165" s="9"/>
      <c r="AL165" s="9"/>
      <c r="AM165" s="9"/>
      <c r="AN165" s="10"/>
      <c r="AO165" s="8">
        <v>124.52916</v>
      </c>
      <c r="AP165" s="9"/>
      <c r="AQ165" s="9">
        <v>149.18387999999999</v>
      </c>
      <c r="AR165" s="9"/>
      <c r="AS165" s="10"/>
      <c r="AT165" s="9">
        <v>1.22902853757143</v>
      </c>
      <c r="AU165" s="9"/>
      <c r="AV165" s="9">
        <v>3.7617296585685002E-2</v>
      </c>
      <c r="AW165" s="9"/>
      <c r="AX165" s="10"/>
      <c r="AY165" s="8">
        <v>75.95684</v>
      </c>
      <c r="AZ165" s="9"/>
      <c r="BA165" s="9">
        <v>38.97157</v>
      </c>
      <c r="BB165" s="9"/>
      <c r="BC165" s="10"/>
      <c r="BD165" s="9">
        <v>1.12844416999816</v>
      </c>
      <c r="BE165" s="9"/>
      <c r="BF165" s="9">
        <v>2.5401526988987701E-2</v>
      </c>
      <c r="BG165" s="9"/>
      <c r="BH165" s="10"/>
      <c r="BI165" s="8">
        <v>108.15846999999999</v>
      </c>
      <c r="BJ165" s="9"/>
      <c r="BK165" s="9">
        <v>27.875608</v>
      </c>
      <c r="BL165" s="9"/>
      <c r="BM165" s="10"/>
      <c r="BN165" s="9">
        <v>1.08808741313219</v>
      </c>
      <c r="BO165" s="9"/>
      <c r="BP165" s="9">
        <v>1.9545801969143E-2</v>
      </c>
      <c r="BQ165" s="9"/>
      <c r="BR165" s="10"/>
      <c r="BS165" s="8">
        <v>162.6311</v>
      </c>
      <c r="BT165" s="9"/>
      <c r="BU165" s="9">
        <v>23.362627</v>
      </c>
      <c r="BV165" s="9"/>
      <c r="BW165" s="10"/>
      <c r="BX165" s="9">
        <v>1.0659729635119399</v>
      </c>
      <c r="BY165" s="9"/>
      <c r="BZ165" s="9">
        <v>1.32573102957887E-2</v>
      </c>
      <c r="CA165" s="9"/>
      <c r="CB165" s="10"/>
      <c r="CC165" s="8">
        <v>205.23500000000001</v>
      </c>
      <c r="CD165" s="9"/>
      <c r="CE165" s="9">
        <v>21.356527</v>
      </c>
      <c r="CF165" s="9"/>
      <c r="CG165" s="10"/>
      <c r="CH165" s="9">
        <v>1.0527812436223001</v>
      </c>
      <c r="CI165" s="9"/>
      <c r="CJ165" s="9">
        <v>1.2831130667469499E-2</v>
      </c>
      <c r="CK165" s="9"/>
      <c r="CL165" s="10"/>
    </row>
    <row r="166" spans="1:90" x14ac:dyDescent="0.25">
      <c r="A166" s="8"/>
      <c r="B166" s="9"/>
      <c r="C166" s="9"/>
      <c r="D166" s="9"/>
      <c r="E166" s="10"/>
      <c r="F166" s="9"/>
      <c r="G166" s="9"/>
      <c r="H166" s="9"/>
      <c r="I166" s="9"/>
      <c r="J166" s="10"/>
      <c r="K166" s="8"/>
      <c r="L166" s="9"/>
      <c r="M166" s="9"/>
      <c r="N166" s="9"/>
      <c r="O166" s="10"/>
      <c r="P166" s="9"/>
      <c r="Q166" s="9"/>
      <c r="R166" s="9"/>
      <c r="S166" s="9"/>
      <c r="T166" s="10"/>
      <c r="U166" s="8"/>
      <c r="V166" s="9"/>
      <c r="W166" s="9"/>
      <c r="X166" s="9"/>
      <c r="Y166" s="10"/>
      <c r="Z166" s="9"/>
      <c r="AA166" s="9"/>
      <c r="AB166" s="9"/>
      <c r="AC166" s="9"/>
      <c r="AD166" s="10"/>
      <c r="AE166" s="8"/>
      <c r="AF166" s="9"/>
      <c r="AG166" s="9"/>
      <c r="AH166" s="9"/>
      <c r="AI166" s="10"/>
      <c r="AJ166" s="9"/>
      <c r="AK166" s="9"/>
      <c r="AL166" s="9"/>
      <c r="AM166" s="9"/>
      <c r="AN166" s="10"/>
      <c r="AO166" s="8">
        <v>126.48644</v>
      </c>
      <c r="AP166" s="9"/>
      <c r="AQ166" s="9">
        <v>146.63925</v>
      </c>
      <c r="AR166" s="9"/>
      <c r="AS166" s="10"/>
      <c r="AT166" s="9">
        <v>1.22840145665407</v>
      </c>
      <c r="AU166" s="9"/>
      <c r="AV166" s="9">
        <v>3.7522183673011501E-2</v>
      </c>
      <c r="AW166" s="9"/>
      <c r="AX166" s="10"/>
      <c r="AY166" s="8">
        <v>78.841933999999995</v>
      </c>
      <c r="AZ166" s="9"/>
      <c r="BA166" s="9">
        <v>41.328780000000002</v>
      </c>
      <c r="BB166" s="9"/>
      <c r="BC166" s="10"/>
      <c r="BD166" s="9">
        <v>1.1240704805850901</v>
      </c>
      <c r="BE166" s="9"/>
      <c r="BF166" s="9">
        <v>2.3825643215396899E-2</v>
      </c>
      <c r="BG166" s="9"/>
      <c r="BH166" s="10"/>
      <c r="BI166" s="8">
        <v>110.08580000000001</v>
      </c>
      <c r="BJ166" s="9"/>
      <c r="BK166" s="9">
        <v>32.300870000000003</v>
      </c>
      <c r="BL166" s="9"/>
      <c r="BM166" s="10"/>
      <c r="BN166" s="9">
        <v>1.0946378249526001</v>
      </c>
      <c r="BO166" s="9"/>
      <c r="BP166" s="9">
        <v>1.9202895212736101E-2</v>
      </c>
      <c r="BQ166" s="9"/>
      <c r="BR166" s="10"/>
      <c r="BS166" s="8">
        <v>163.17887999999999</v>
      </c>
      <c r="BT166" s="9"/>
      <c r="BU166" s="9">
        <v>24.556398000000002</v>
      </c>
      <c r="BV166" s="9"/>
      <c r="BW166" s="10"/>
      <c r="BX166" s="9">
        <v>1.0645343343615501</v>
      </c>
      <c r="BY166" s="9"/>
      <c r="BZ166" s="9">
        <v>1.26428690102738E-2</v>
      </c>
      <c r="CA166" s="9"/>
      <c r="CB166" s="10"/>
      <c r="CC166" s="8">
        <v>210.20780999999999</v>
      </c>
      <c r="CD166" s="9"/>
      <c r="CE166" s="9">
        <v>26.439502999999998</v>
      </c>
      <c r="CF166" s="9"/>
      <c r="CG166" s="10"/>
      <c r="CH166" s="9">
        <v>1.0445144885778399</v>
      </c>
      <c r="CI166" s="9"/>
      <c r="CJ166" s="9">
        <v>9.2665717190320903E-3</v>
      </c>
      <c r="CK166" s="9"/>
      <c r="CL166" s="10"/>
    </row>
    <row r="167" spans="1:90" x14ac:dyDescent="0.25">
      <c r="A167" s="8"/>
      <c r="B167" s="9"/>
      <c r="C167" s="9"/>
      <c r="D167" s="9"/>
      <c r="E167" s="10"/>
      <c r="F167" s="9"/>
      <c r="G167" s="9"/>
      <c r="H167" s="9"/>
      <c r="I167" s="9"/>
      <c r="J167" s="10"/>
      <c r="K167" s="8"/>
      <c r="L167" s="9"/>
      <c r="M167" s="9"/>
      <c r="N167" s="9"/>
      <c r="O167" s="10"/>
      <c r="P167" s="9"/>
      <c r="Q167" s="9"/>
      <c r="R167" s="9"/>
      <c r="S167" s="9"/>
      <c r="T167" s="10"/>
      <c r="U167" s="8"/>
      <c r="V167" s="9"/>
      <c r="W167" s="9"/>
      <c r="X167" s="9"/>
      <c r="Y167" s="10"/>
      <c r="Z167" s="9"/>
      <c r="AA167" s="9"/>
      <c r="AB167" s="9"/>
      <c r="AC167" s="9"/>
      <c r="AD167" s="10"/>
      <c r="AE167" s="8"/>
      <c r="AF167" s="9"/>
      <c r="AG167" s="9"/>
      <c r="AH167" s="9"/>
      <c r="AI167" s="10"/>
      <c r="AJ167" s="9"/>
      <c r="AK167" s="9"/>
      <c r="AL167" s="9"/>
      <c r="AM167" s="9"/>
      <c r="AN167" s="10"/>
      <c r="AO167" s="8">
        <v>135.94810000000001</v>
      </c>
      <c r="AP167" s="9"/>
      <c r="AQ167" s="9">
        <v>154.26074</v>
      </c>
      <c r="AR167" s="9"/>
      <c r="AS167" s="10"/>
      <c r="AT167" s="9">
        <v>1.2532164310812901</v>
      </c>
      <c r="AU167" s="9"/>
      <c r="AV167" s="9">
        <v>4.0739447369456297E-2</v>
      </c>
      <c r="AW167" s="9"/>
      <c r="AX167" s="10"/>
      <c r="AY167" s="8">
        <v>75.692824999999999</v>
      </c>
      <c r="AZ167" s="9"/>
      <c r="BA167" s="9">
        <v>39.674294000000003</v>
      </c>
      <c r="BB167" s="9"/>
      <c r="BC167" s="10"/>
      <c r="BD167" s="9">
        <v>1.1266167453229401</v>
      </c>
      <c r="BE167" s="9"/>
      <c r="BF167" s="9">
        <v>2.3544929819229201E-2</v>
      </c>
      <c r="BG167" s="9"/>
      <c r="BH167" s="10"/>
      <c r="BI167" s="8">
        <v>107.83022</v>
      </c>
      <c r="BJ167" s="9"/>
      <c r="BK167" s="9">
        <v>29.740394999999999</v>
      </c>
      <c r="BL167" s="9"/>
      <c r="BM167" s="10"/>
      <c r="BN167" s="9">
        <v>1.10273214286565</v>
      </c>
      <c r="BO167" s="9"/>
      <c r="BP167" s="9">
        <v>2.1102134785537002E-2</v>
      </c>
      <c r="BQ167" s="9"/>
      <c r="BR167" s="10"/>
      <c r="BS167" s="8">
        <v>161.27159</v>
      </c>
      <c r="BT167" s="9"/>
      <c r="BU167" s="9">
        <v>22.156105</v>
      </c>
      <c r="BV167" s="9"/>
      <c r="BW167" s="10"/>
      <c r="BX167" s="9">
        <v>1.06649495911598</v>
      </c>
      <c r="BY167" s="9"/>
      <c r="BZ167" s="9">
        <v>1.32027928788507E-2</v>
      </c>
      <c r="CA167" s="9"/>
      <c r="CB167" s="10"/>
      <c r="CC167" s="8">
        <v>207.80658</v>
      </c>
      <c r="CD167" s="9"/>
      <c r="CE167" s="9">
        <v>21.871486999999998</v>
      </c>
      <c r="CF167" s="9"/>
      <c r="CG167" s="10"/>
      <c r="CH167" s="9">
        <v>1.0514800292253399</v>
      </c>
      <c r="CI167" s="9"/>
      <c r="CJ167" s="9">
        <v>1.5089237024024401E-2</v>
      </c>
      <c r="CK167" s="9"/>
      <c r="CL167" s="10"/>
    </row>
    <row r="168" spans="1:90" x14ac:dyDescent="0.25">
      <c r="A168" s="8"/>
      <c r="B168" s="9"/>
      <c r="C168" s="9"/>
      <c r="D168" s="9"/>
      <c r="E168" s="10"/>
      <c r="F168" s="9"/>
      <c r="G168" s="9"/>
      <c r="H168" s="9"/>
      <c r="I168" s="9"/>
      <c r="J168" s="10"/>
      <c r="K168" s="8"/>
      <c r="L168" s="9"/>
      <c r="M168" s="9"/>
      <c r="N168" s="9"/>
      <c r="O168" s="10"/>
      <c r="P168" s="9"/>
      <c r="Q168" s="9"/>
      <c r="R168" s="9"/>
      <c r="S168" s="9"/>
      <c r="T168" s="10"/>
      <c r="U168" s="8"/>
      <c r="V168" s="9"/>
      <c r="W168" s="9"/>
      <c r="X168" s="9"/>
      <c r="Y168" s="10"/>
      <c r="Z168" s="9"/>
      <c r="AA168" s="9"/>
      <c r="AB168" s="9"/>
      <c r="AC168" s="9"/>
      <c r="AD168" s="10"/>
      <c r="AE168" s="8"/>
      <c r="AF168" s="9"/>
      <c r="AG168" s="9"/>
      <c r="AH168" s="9"/>
      <c r="AI168" s="10"/>
      <c r="AJ168" s="9"/>
      <c r="AK168" s="9"/>
      <c r="AL168" s="9"/>
      <c r="AM168" s="9"/>
      <c r="AN168" s="10"/>
      <c r="AO168" s="8"/>
      <c r="AP168" s="9"/>
      <c r="AQ168" s="9"/>
      <c r="AR168" s="9"/>
      <c r="AS168" s="10"/>
      <c r="AT168" s="9"/>
      <c r="AU168" s="9"/>
      <c r="AV168" s="9"/>
      <c r="AW168" s="9"/>
      <c r="AX168" s="10"/>
      <c r="AY168" s="8"/>
      <c r="AZ168" s="9"/>
      <c r="BA168" s="9"/>
      <c r="BB168" s="9"/>
      <c r="BC168" s="10"/>
      <c r="BD168" s="9"/>
      <c r="BE168" s="9"/>
      <c r="BF168" s="9"/>
      <c r="BG168" s="9"/>
      <c r="BH168" s="10"/>
      <c r="BI168" s="8"/>
      <c r="BJ168" s="9"/>
      <c r="BK168" s="9"/>
      <c r="BL168" s="9"/>
      <c r="BM168" s="10"/>
      <c r="BN168" s="9"/>
      <c r="BO168" s="9"/>
      <c r="BP168" s="9"/>
      <c r="BQ168" s="9"/>
      <c r="BR168" s="10"/>
      <c r="BS168" s="8"/>
      <c r="BT168" s="9"/>
      <c r="BU168" s="9"/>
      <c r="BV168" s="9"/>
      <c r="BW168" s="10"/>
      <c r="BX168" s="9"/>
      <c r="BY168" s="9"/>
      <c r="BZ168" s="9"/>
      <c r="CA168" s="9"/>
      <c r="CB168" s="10"/>
      <c r="CC168" s="8"/>
      <c r="CD168" s="9"/>
      <c r="CE168" s="9"/>
      <c r="CF168" s="9"/>
      <c r="CG168" s="10"/>
      <c r="CH168" s="9"/>
      <c r="CI168" s="9"/>
      <c r="CJ168" s="9"/>
      <c r="CK168" s="9"/>
      <c r="CL168" s="10"/>
    </row>
    <row r="169" spans="1:90" x14ac:dyDescent="0.25">
      <c r="A169" s="8"/>
      <c r="B169" s="9"/>
      <c r="C169" s="9"/>
      <c r="D169" s="9"/>
      <c r="E169" s="10"/>
      <c r="F169" s="9"/>
      <c r="G169" s="9"/>
      <c r="H169" s="9"/>
      <c r="I169" s="9"/>
      <c r="J169" s="10"/>
      <c r="K169" s="8"/>
      <c r="L169" s="9"/>
      <c r="M169" s="9"/>
      <c r="N169" s="9"/>
      <c r="O169" s="10"/>
      <c r="P169" s="9"/>
      <c r="Q169" s="9"/>
      <c r="R169" s="9"/>
      <c r="S169" s="9"/>
      <c r="T169" s="10"/>
      <c r="U169" s="8"/>
      <c r="V169" s="9"/>
      <c r="W169" s="9"/>
      <c r="X169" s="9"/>
      <c r="Y169" s="10"/>
      <c r="Z169" s="9"/>
      <c r="AA169" s="9"/>
      <c r="AB169" s="9"/>
      <c r="AC169" s="9"/>
      <c r="AD169" s="10"/>
      <c r="AE169" s="8"/>
      <c r="AF169" s="9"/>
      <c r="AG169" s="9"/>
      <c r="AH169" s="9"/>
      <c r="AI169" s="10"/>
      <c r="AJ169" s="9"/>
      <c r="AK169" s="9"/>
      <c r="AL169" s="9"/>
      <c r="AM169" s="9"/>
      <c r="AN169" s="10"/>
      <c r="AO169" s="8"/>
      <c r="AP169" s="9"/>
      <c r="AQ169" s="9"/>
      <c r="AR169" s="9"/>
      <c r="AS169" s="10"/>
      <c r="AT169" s="9"/>
      <c r="AU169" s="9"/>
      <c r="AV169" s="9"/>
      <c r="AW169" s="9"/>
      <c r="AX169" s="10"/>
      <c r="AY169" s="8"/>
      <c r="AZ169" s="9"/>
      <c r="BA169" s="9"/>
      <c r="BB169" s="9"/>
      <c r="BC169" s="10"/>
      <c r="BD169" s="9"/>
      <c r="BE169" s="9"/>
      <c r="BF169" s="9"/>
      <c r="BG169" s="9"/>
      <c r="BH169" s="10"/>
      <c r="BI169" s="8"/>
      <c r="BJ169" s="9"/>
      <c r="BK169" s="9"/>
      <c r="BL169" s="9"/>
      <c r="BM169" s="10"/>
      <c r="BN169" s="9"/>
      <c r="BO169" s="9"/>
      <c r="BP169" s="9"/>
      <c r="BQ169" s="9"/>
      <c r="BR169" s="10"/>
      <c r="BS169" s="8"/>
      <c r="BT169" s="9"/>
      <c r="BU169" s="9"/>
      <c r="BV169" s="9"/>
      <c r="BW169" s="10"/>
      <c r="BX169" s="9"/>
      <c r="BY169" s="9"/>
      <c r="BZ169" s="9"/>
      <c r="CA169" s="9"/>
      <c r="CB169" s="10"/>
      <c r="CC169" s="8"/>
      <c r="CD169" s="9"/>
      <c r="CE169" s="9"/>
      <c r="CF169" s="9"/>
      <c r="CG169" s="10"/>
      <c r="CH169" s="9"/>
      <c r="CI169" s="9"/>
      <c r="CJ169" s="9"/>
      <c r="CK169" s="9"/>
      <c r="CL169" s="10"/>
    </row>
    <row r="170" spans="1:90" x14ac:dyDescent="0.25">
      <c r="A170" s="8"/>
      <c r="B170" s="9"/>
      <c r="C170" s="9"/>
      <c r="D170" s="9"/>
      <c r="E170" s="10"/>
      <c r="F170" s="9"/>
      <c r="G170" s="9"/>
      <c r="H170" s="9"/>
      <c r="I170" s="9"/>
      <c r="J170" s="10"/>
      <c r="K170" s="8"/>
      <c r="L170" s="9"/>
      <c r="M170" s="9"/>
      <c r="N170" s="9"/>
      <c r="O170" s="10"/>
      <c r="P170" s="9"/>
      <c r="Q170" s="9"/>
      <c r="R170" s="9"/>
      <c r="S170" s="9"/>
      <c r="T170" s="10"/>
      <c r="U170" s="8"/>
      <c r="V170" s="9"/>
      <c r="W170" s="9"/>
      <c r="X170" s="9"/>
      <c r="Y170" s="10"/>
      <c r="Z170" s="9"/>
      <c r="AA170" s="9"/>
      <c r="AB170" s="9"/>
      <c r="AC170" s="9"/>
      <c r="AD170" s="10"/>
      <c r="AE170" s="8"/>
      <c r="AF170" s="9"/>
      <c r="AG170" s="9"/>
      <c r="AH170" s="9"/>
      <c r="AI170" s="10"/>
      <c r="AJ170" s="9"/>
      <c r="AK170" s="9"/>
      <c r="AL170" s="9"/>
      <c r="AM170" s="9"/>
      <c r="AN170" s="10"/>
      <c r="AO170" s="8"/>
      <c r="AP170" s="9"/>
      <c r="AQ170" s="9"/>
      <c r="AR170" s="9"/>
      <c r="AS170" s="10"/>
      <c r="AT170" s="9"/>
      <c r="AU170" s="9"/>
      <c r="AV170" s="9"/>
      <c r="AW170" s="9"/>
      <c r="AX170" s="10"/>
      <c r="AY170" s="8"/>
      <c r="AZ170" s="9"/>
      <c r="BA170" s="9"/>
      <c r="BB170" s="9"/>
      <c r="BC170" s="10"/>
      <c r="BD170" s="9"/>
      <c r="BE170" s="9"/>
      <c r="BF170" s="9"/>
      <c r="BG170" s="9"/>
      <c r="BH170" s="10"/>
      <c r="BI170" s="8"/>
      <c r="BJ170" s="9"/>
      <c r="BK170" s="9"/>
      <c r="BL170" s="9"/>
      <c r="BM170" s="10"/>
      <c r="BN170" s="9"/>
      <c r="BO170" s="9"/>
      <c r="BP170" s="9"/>
      <c r="BQ170" s="9"/>
      <c r="BR170" s="10"/>
      <c r="BS170" s="8"/>
      <c r="BT170" s="9"/>
      <c r="BU170" s="9"/>
      <c r="BV170" s="9"/>
      <c r="BW170" s="10"/>
      <c r="BX170" s="9"/>
      <c r="BY170" s="9"/>
      <c r="BZ170" s="9"/>
      <c r="CA170" s="9"/>
      <c r="CB170" s="10"/>
      <c r="CC170" s="8"/>
      <c r="CD170" s="9"/>
      <c r="CE170" s="9"/>
      <c r="CF170" s="9"/>
      <c r="CG170" s="10"/>
      <c r="CH170" s="9"/>
      <c r="CI170" s="9"/>
      <c r="CJ170" s="9"/>
      <c r="CK170" s="9"/>
      <c r="CL170" s="10"/>
    </row>
    <row r="171" spans="1:90" x14ac:dyDescent="0.25">
      <c r="A171" s="8"/>
      <c r="B171" s="9"/>
      <c r="C171" s="9"/>
      <c r="D171" s="9"/>
      <c r="E171" s="10"/>
      <c r="F171" s="9"/>
      <c r="G171" s="9"/>
      <c r="H171" s="9"/>
      <c r="I171" s="9"/>
      <c r="J171" s="10"/>
      <c r="K171" s="8"/>
      <c r="L171" s="9"/>
      <c r="M171" s="9"/>
      <c r="N171" s="9"/>
      <c r="O171" s="10"/>
      <c r="P171" s="9"/>
      <c r="Q171" s="9"/>
      <c r="R171" s="9"/>
      <c r="S171" s="9"/>
      <c r="T171" s="10"/>
      <c r="U171" s="8"/>
      <c r="V171" s="9"/>
      <c r="W171" s="9"/>
      <c r="X171" s="9"/>
      <c r="Y171" s="10"/>
      <c r="Z171" s="9"/>
      <c r="AA171" s="9"/>
      <c r="AB171" s="9"/>
      <c r="AC171" s="9"/>
      <c r="AD171" s="10"/>
      <c r="AE171" s="8"/>
      <c r="AF171" s="9"/>
      <c r="AG171" s="9"/>
      <c r="AH171" s="9"/>
      <c r="AI171" s="10"/>
      <c r="AJ171" s="9"/>
      <c r="AK171" s="9"/>
      <c r="AL171" s="9"/>
      <c r="AM171" s="9"/>
      <c r="AN171" s="10"/>
      <c r="AO171" s="8"/>
      <c r="AP171" s="9"/>
      <c r="AQ171" s="9"/>
      <c r="AR171" s="9"/>
      <c r="AS171" s="10"/>
      <c r="AT171" s="9"/>
      <c r="AU171" s="9"/>
      <c r="AV171" s="9"/>
      <c r="AW171" s="9"/>
      <c r="AX171" s="10"/>
      <c r="AY171" s="8"/>
      <c r="AZ171" s="9"/>
      <c r="BA171" s="9"/>
      <c r="BB171" s="9"/>
      <c r="BC171" s="10"/>
      <c r="BD171" s="9"/>
      <c r="BE171" s="9"/>
      <c r="BF171" s="9"/>
      <c r="BG171" s="9"/>
      <c r="BH171" s="10"/>
      <c r="BI171" s="8"/>
      <c r="BJ171" s="9"/>
      <c r="BK171" s="9"/>
      <c r="BL171" s="9"/>
      <c r="BM171" s="10"/>
      <c r="BN171" s="9"/>
      <c r="BO171" s="9"/>
      <c r="BP171" s="9"/>
      <c r="BQ171" s="9"/>
      <c r="BR171" s="10"/>
      <c r="BS171" s="8"/>
      <c r="BT171" s="9"/>
      <c r="BU171" s="9"/>
      <c r="BV171" s="9"/>
      <c r="BW171" s="10"/>
      <c r="BX171" s="9"/>
      <c r="BY171" s="9"/>
      <c r="BZ171" s="9"/>
      <c r="CA171" s="9"/>
      <c r="CB171" s="10"/>
      <c r="CC171" s="8"/>
      <c r="CD171" s="9"/>
      <c r="CE171" s="9"/>
      <c r="CF171" s="9"/>
      <c r="CG171" s="10"/>
      <c r="CH171" s="9"/>
      <c r="CI171" s="9"/>
      <c r="CJ171" s="9"/>
      <c r="CK171" s="9"/>
      <c r="CL171" s="10"/>
    </row>
    <row r="172" spans="1:90" x14ac:dyDescent="0.25">
      <c r="A172" s="8"/>
      <c r="B172" s="9"/>
      <c r="C172" s="9"/>
      <c r="D172" s="9"/>
      <c r="E172" s="10"/>
      <c r="F172" s="9"/>
      <c r="G172" s="9"/>
      <c r="H172" s="9"/>
      <c r="I172" s="9"/>
      <c r="J172" s="10"/>
      <c r="K172" s="8"/>
      <c r="L172" s="9"/>
      <c r="M172" s="9"/>
      <c r="N172" s="9"/>
      <c r="O172" s="10"/>
      <c r="P172" s="9"/>
      <c r="Q172" s="9"/>
      <c r="R172" s="9"/>
      <c r="S172" s="9"/>
      <c r="T172" s="10"/>
      <c r="U172" s="8"/>
      <c r="V172" s="9"/>
      <c r="W172" s="9"/>
      <c r="X172" s="9"/>
      <c r="Y172" s="10"/>
      <c r="Z172" s="9"/>
      <c r="AA172" s="9"/>
      <c r="AB172" s="9"/>
      <c r="AC172" s="9"/>
      <c r="AD172" s="10"/>
      <c r="AE172" s="8"/>
      <c r="AF172" s="9"/>
      <c r="AG172" s="9"/>
      <c r="AH172" s="9"/>
      <c r="AI172" s="10"/>
      <c r="AJ172" s="9"/>
      <c r="AK172" s="9"/>
      <c r="AL172" s="9"/>
      <c r="AM172" s="9"/>
      <c r="AN172" s="10"/>
      <c r="AO172" s="8"/>
      <c r="AP172" s="9"/>
      <c r="AQ172" s="9"/>
      <c r="AR172" s="9"/>
      <c r="AS172" s="10"/>
      <c r="AT172" s="9"/>
      <c r="AU172" s="9"/>
      <c r="AV172" s="9"/>
      <c r="AW172" s="9"/>
      <c r="AX172" s="10"/>
      <c r="AY172" s="8"/>
      <c r="AZ172" s="9"/>
      <c r="BA172" s="9"/>
      <c r="BB172" s="9"/>
      <c r="BC172" s="10"/>
      <c r="BD172" s="9"/>
      <c r="BE172" s="9"/>
      <c r="BF172" s="9"/>
      <c r="BG172" s="9"/>
      <c r="BH172" s="10"/>
      <c r="BI172" s="8"/>
      <c r="BJ172" s="9"/>
      <c r="BK172" s="9"/>
      <c r="BL172" s="9"/>
      <c r="BM172" s="10"/>
      <c r="BN172" s="9"/>
      <c r="BO172" s="9"/>
      <c r="BP172" s="9"/>
      <c r="BQ172" s="9"/>
      <c r="BR172" s="10"/>
      <c r="BS172" s="8"/>
      <c r="BT172" s="9"/>
      <c r="BU172" s="9"/>
      <c r="BV172" s="9"/>
      <c r="BW172" s="10"/>
      <c r="BX172" s="9"/>
      <c r="BY172" s="9"/>
      <c r="BZ172" s="9"/>
      <c r="CA172" s="9"/>
      <c r="CB172" s="10"/>
      <c r="CC172" s="8"/>
      <c r="CD172" s="9"/>
      <c r="CE172" s="9"/>
      <c r="CF172" s="9"/>
      <c r="CG172" s="10"/>
      <c r="CH172" s="9"/>
      <c r="CI172" s="9"/>
      <c r="CJ172" s="9"/>
      <c r="CK172" s="9"/>
      <c r="CL172" s="10"/>
    </row>
    <row r="173" spans="1:90" x14ac:dyDescent="0.25">
      <c r="A173" s="8"/>
      <c r="B173" s="9"/>
      <c r="C173" s="9"/>
      <c r="D173" s="9"/>
      <c r="E173" s="10"/>
      <c r="F173" s="9"/>
      <c r="G173" s="9"/>
      <c r="H173" s="9"/>
      <c r="I173" s="9"/>
      <c r="J173" s="10"/>
      <c r="K173" s="8"/>
      <c r="L173" s="9"/>
      <c r="M173" s="9"/>
      <c r="N173" s="9"/>
      <c r="O173" s="10"/>
      <c r="P173" s="9"/>
      <c r="Q173" s="9"/>
      <c r="R173" s="9"/>
      <c r="S173" s="9"/>
      <c r="T173" s="10"/>
      <c r="U173" s="8"/>
      <c r="V173" s="9"/>
      <c r="W173" s="9"/>
      <c r="X173" s="9"/>
      <c r="Y173" s="10"/>
      <c r="Z173" s="9"/>
      <c r="AA173" s="9"/>
      <c r="AB173" s="9"/>
      <c r="AC173" s="9"/>
      <c r="AD173" s="10"/>
      <c r="AE173" s="8"/>
      <c r="AF173" s="9"/>
      <c r="AG173" s="9"/>
      <c r="AH173" s="9"/>
      <c r="AI173" s="10"/>
      <c r="AJ173" s="9"/>
      <c r="AK173" s="9"/>
      <c r="AL173" s="9"/>
      <c r="AM173" s="9"/>
      <c r="AN173" s="10"/>
      <c r="AO173" s="8"/>
      <c r="AP173" s="9"/>
      <c r="AQ173" s="9"/>
      <c r="AR173" s="9"/>
      <c r="AS173" s="10"/>
      <c r="AT173" s="9"/>
      <c r="AU173" s="9"/>
      <c r="AV173" s="9"/>
      <c r="AW173" s="9"/>
      <c r="AX173" s="10"/>
      <c r="AY173" s="8"/>
      <c r="AZ173" s="9"/>
      <c r="BA173" s="9"/>
      <c r="BB173" s="9"/>
      <c r="BC173" s="10"/>
      <c r="BD173" s="9"/>
      <c r="BE173" s="9"/>
      <c r="BF173" s="9"/>
      <c r="BG173" s="9"/>
      <c r="BH173" s="10"/>
      <c r="BI173" s="8"/>
      <c r="BJ173" s="9"/>
      <c r="BK173" s="9"/>
      <c r="BL173" s="9"/>
      <c r="BM173" s="10"/>
      <c r="BN173" s="9"/>
      <c r="BO173" s="9"/>
      <c r="BP173" s="9"/>
      <c r="BQ173" s="9"/>
      <c r="BR173" s="10"/>
      <c r="BS173" s="8"/>
      <c r="BT173" s="9"/>
      <c r="BU173" s="9"/>
      <c r="BV173" s="9"/>
      <c r="BW173" s="10"/>
      <c r="BX173" s="9"/>
      <c r="BY173" s="9"/>
      <c r="BZ173" s="9"/>
      <c r="CA173" s="9"/>
      <c r="CB173" s="10"/>
      <c r="CC173" s="8"/>
      <c r="CD173" s="9"/>
      <c r="CE173" s="9"/>
      <c r="CF173" s="9"/>
      <c r="CG173" s="10"/>
      <c r="CH173" s="9"/>
      <c r="CI173" s="9"/>
      <c r="CJ173" s="9"/>
      <c r="CK173" s="9"/>
      <c r="CL173" s="10"/>
    </row>
    <row r="174" spans="1:90" x14ac:dyDescent="0.25">
      <c r="A174" s="8"/>
      <c r="B174" s="9"/>
      <c r="C174" s="9"/>
      <c r="D174" s="9"/>
      <c r="E174" s="10"/>
      <c r="F174" s="9"/>
      <c r="G174" s="9"/>
      <c r="H174" s="9"/>
      <c r="I174" s="9"/>
      <c r="J174" s="10"/>
      <c r="K174" s="8"/>
      <c r="L174" s="9"/>
      <c r="M174" s="9"/>
      <c r="N174" s="9"/>
      <c r="O174" s="10"/>
      <c r="P174" s="9"/>
      <c r="Q174" s="9"/>
      <c r="R174" s="9"/>
      <c r="S174" s="9"/>
      <c r="T174" s="10"/>
      <c r="U174" s="8"/>
      <c r="V174" s="9"/>
      <c r="W174" s="9"/>
      <c r="X174" s="9"/>
      <c r="Y174" s="10"/>
      <c r="Z174" s="9"/>
      <c r="AA174" s="9"/>
      <c r="AB174" s="9"/>
      <c r="AC174" s="9"/>
      <c r="AD174" s="10"/>
      <c r="AE174" s="8"/>
      <c r="AF174" s="9"/>
      <c r="AG174" s="9"/>
      <c r="AH174" s="9"/>
      <c r="AI174" s="10"/>
      <c r="AJ174" s="9"/>
      <c r="AK174" s="9"/>
      <c r="AL174" s="9"/>
      <c r="AM174" s="9"/>
      <c r="AN174" s="10"/>
      <c r="AO174" s="8"/>
      <c r="AP174" s="9"/>
      <c r="AQ174" s="9"/>
      <c r="AR174" s="9"/>
      <c r="AS174" s="10"/>
      <c r="AT174" s="9"/>
      <c r="AU174" s="9"/>
      <c r="AV174" s="9"/>
      <c r="AW174" s="9"/>
      <c r="AX174" s="10"/>
      <c r="AY174" s="8"/>
      <c r="AZ174" s="9"/>
      <c r="BA174" s="9"/>
      <c r="BB174" s="9"/>
      <c r="BC174" s="10"/>
      <c r="BD174" s="9"/>
      <c r="BE174" s="9"/>
      <c r="BF174" s="9"/>
      <c r="BG174" s="9"/>
      <c r="BH174" s="10"/>
      <c r="BI174" s="8"/>
      <c r="BJ174" s="9"/>
      <c r="BK174" s="9"/>
      <c r="BL174" s="9"/>
      <c r="BM174" s="10"/>
      <c r="BN174" s="9"/>
      <c r="BO174" s="9"/>
      <c r="BP174" s="9"/>
      <c r="BQ174" s="9"/>
      <c r="BR174" s="10"/>
      <c r="BS174" s="8"/>
      <c r="BT174" s="9"/>
      <c r="BU174" s="9"/>
      <c r="BV174" s="9"/>
      <c r="BW174" s="10"/>
      <c r="BX174" s="9"/>
      <c r="BY174" s="9"/>
      <c r="BZ174" s="9"/>
      <c r="CA174" s="9"/>
      <c r="CB174" s="10"/>
      <c r="CC174" s="8"/>
      <c r="CD174" s="9"/>
      <c r="CE174" s="9"/>
      <c r="CF174" s="9"/>
      <c r="CG174" s="10"/>
      <c r="CH174" s="9"/>
      <c r="CI174" s="9"/>
      <c r="CJ174" s="9"/>
      <c r="CK174" s="9"/>
      <c r="CL174" s="10"/>
    </row>
    <row r="175" spans="1:90" x14ac:dyDescent="0.25">
      <c r="A175" s="8"/>
      <c r="B175" s="9"/>
      <c r="C175" s="9"/>
      <c r="D175" s="9"/>
      <c r="E175" s="10"/>
      <c r="F175" s="9"/>
      <c r="G175" s="9"/>
      <c r="H175" s="9"/>
      <c r="I175" s="9"/>
      <c r="J175" s="10"/>
      <c r="K175" s="8"/>
      <c r="L175" s="9"/>
      <c r="M175" s="9"/>
      <c r="N175" s="9"/>
      <c r="O175" s="10"/>
      <c r="P175" s="9"/>
      <c r="Q175" s="9"/>
      <c r="R175" s="9"/>
      <c r="S175" s="9"/>
      <c r="T175" s="10"/>
      <c r="U175" s="8"/>
      <c r="V175" s="9"/>
      <c r="W175" s="9"/>
      <c r="X175" s="9"/>
      <c r="Y175" s="10"/>
      <c r="Z175" s="9"/>
      <c r="AA175" s="9"/>
      <c r="AB175" s="9"/>
      <c r="AC175" s="9"/>
      <c r="AD175" s="10"/>
      <c r="AE175" s="8"/>
      <c r="AF175" s="9"/>
      <c r="AG175" s="9"/>
      <c r="AH175" s="9"/>
      <c r="AI175" s="10"/>
      <c r="AJ175" s="9"/>
      <c r="AK175" s="9"/>
      <c r="AL175" s="9"/>
      <c r="AM175" s="9"/>
      <c r="AN175" s="10"/>
      <c r="AO175" s="8"/>
      <c r="AP175" s="9"/>
      <c r="AQ175" s="9"/>
      <c r="AR175" s="9"/>
      <c r="AS175" s="10"/>
      <c r="AT175" s="9"/>
      <c r="AU175" s="9"/>
      <c r="AV175" s="9"/>
      <c r="AW175" s="9"/>
      <c r="AX175" s="10"/>
      <c r="AY175" s="8"/>
      <c r="AZ175" s="9"/>
      <c r="BA175" s="9"/>
      <c r="BB175" s="9"/>
      <c r="BC175" s="10"/>
      <c r="BD175" s="9"/>
      <c r="BE175" s="9"/>
      <c r="BF175" s="9"/>
      <c r="BG175" s="9"/>
      <c r="BH175" s="10"/>
      <c r="BI175" s="8"/>
      <c r="BJ175" s="9"/>
      <c r="BK175" s="9"/>
      <c r="BL175" s="9"/>
      <c r="BM175" s="10"/>
      <c r="BN175" s="9"/>
      <c r="BO175" s="9"/>
      <c r="BP175" s="9"/>
      <c r="BQ175" s="9"/>
      <c r="BR175" s="10"/>
      <c r="BS175" s="8"/>
      <c r="BT175" s="9"/>
      <c r="BU175" s="9"/>
      <c r="BV175" s="9"/>
      <c r="BW175" s="10"/>
      <c r="BX175" s="9"/>
      <c r="BY175" s="9"/>
      <c r="BZ175" s="9"/>
      <c r="CA175" s="9"/>
      <c r="CB175" s="10"/>
      <c r="CC175" s="8"/>
      <c r="CD175" s="9"/>
      <c r="CE175" s="9"/>
      <c r="CF175" s="9"/>
      <c r="CG175" s="10"/>
      <c r="CH175" s="9"/>
      <c r="CI175" s="9"/>
      <c r="CJ175" s="9"/>
      <c r="CK175" s="9"/>
      <c r="CL175" s="10"/>
    </row>
    <row r="176" spans="1:90" x14ac:dyDescent="0.25">
      <c r="A176" s="8"/>
      <c r="B176" s="9"/>
      <c r="C176" s="9"/>
      <c r="D176" s="9"/>
      <c r="E176" s="10"/>
      <c r="F176" s="9"/>
      <c r="G176" s="9"/>
      <c r="H176" s="9"/>
      <c r="I176" s="9"/>
      <c r="J176" s="10"/>
      <c r="K176" s="8"/>
      <c r="L176" s="9"/>
      <c r="M176" s="9"/>
      <c r="N176" s="9"/>
      <c r="O176" s="10"/>
      <c r="P176" s="9"/>
      <c r="Q176" s="9"/>
      <c r="R176" s="9"/>
      <c r="S176" s="9"/>
      <c r="T176" s="10"/>
      <c r="U176" s="8"/>
      <c r="V176" s="9"/>
      <c r="W176" s="9"/>
      <c r="X176" s="9"/>
      <c r="Y176" s="10"/>
      <c r="Z176" s="9"/>
      <c r="AA176" s="9"/>
      <c r="AB176" s="9"/>
      <c r="AC176" s="9"/>
      <c r="AD176" s="10"/>
      <c r="AE176" s="8"/>
      <c r="AF176" s="9"/>
      <c r="AG176" s="9"/>
      <c r="AH176" s="9"/>
      <c r="AI176" s="10"/>
      <c r="AJ176" s="9"/>
      <c r="AK176" s="9"/>
      <c r="AL176" s="9"/>
      <c r="AM176" s="9"/>
      <c r="AN176" s="10"/>
      <c r="AO176" s="8"/>
      <c r="AP176" s="9"/>
      <c r="AQ176" s="9"/>
      <c r="AR176" s="9"/>
      <c r="AS176" s="10"/>
      <c r="AT176" s="9"/>
      <c r="AU176" s="9"/>
      <c r="AV176" s="9"/>
      <c r="AW176" s="9"/>
      <c r="AX176" s="10"/>
      <c r="AY176" s="8"/>
      <c r="AZ176" s="9"/>
      <c r="BA176" s="9"/>
      <c r="BB176" s="9"/>
      <c r="BC176" s="10"/>
      <c r="BD176" s="9"/>
      <c r="BE176" s="9"/>
      <c r="BF176" s="9"/>
      <c r="BG176" s="9"/>
      <c r="BH176" s="10"/>
      <c r="BI176" s="8"/>
      <c r="BJ176" s="9"/>
      <c r="BK176" s="9"/>
      <c r="BL176" s="9"/>
      <c r="BM176" s="10"/>
      <c r="BN176" s="9"/>
      <c r="BO176" s="9"/>
      <c r="BP176" s="9"/>
      <c r="BQ176" s="9"/>
      <c r="BR176" s="10"/>
      <c r="BS176" s="8"/>
      <c r="BT176" s="9"/>
      <c r="BU176" s="9"/>
      <c r="BV176" s="9"/>
      <c r="BW176" s="10"/>
      <c r="BX176" s="9"/>
      <c r="BY176" s="9"/>
      <c r="BZ176" s="9"/>
      <c r="CA176" s="9"/>
      <c r="CB176" s="10"/>
      <c r="CC176" s="8"/>
      <c r="CD176" s="9"/>
      <c r="CE176" s="9"/>
      <c r="CF176" s="9"/>
      <c r="CG176" s="10"/>
      <c r="CH176" s="9"/>
      <c r="CI176" s="9"/>
      <c r="CJ176" s="9"/>
      <c r="CK176" s="9"/>
      <c r="CL176" s="10"/>
    </row>
    <row r="177" spans="1:90" x14ac:dyDescent="0.25">
      <c r="A177" s="8"/>
      <c r="B177" s="9"/>
      <c r="C177" s="9"/>
      <c r="D177" s="9"/>
      <c r="E177" s="10"/>
      <c r="F177" s="9"/>
      <c r="G177" s="9"/>
      <c r="H177" s="9"/>
      <c r="I177" s="9"/>
      <c r="J177" s="10"/>
      <c r="K177" s="8"/>
      <c r="L177" s="9"/>
      <c r="M177" s="9"/>
      <c r="N177" s="9"/>
      <c r="O177" s="10"/>
      <c r="P177" s="9"/>
      <c r="Q177" s="9"/>
      <c r="R177" s="9"/>
      <c r="S177" s="9"/>
      <c r="T177" s="10"/>
      <c r="U177" s="8"/>
      <c r="V177" s="9"/>
      <c r="W177" s="9"/>
      <c r="X177" s="9"/>
      <c r="Y177" s="10"/>
      <c r="Z177" s="9"/>
      <c r="AA177" s="9"/>
      <c r="AB177" s="9"/>
      <c r="AC177" s="9"/>
      <c r="AD177" s="10"/>
      <c r="AE177" s="8"/>
      <c r="AF177" s="9"/>
      <c r="AG177" s="9"/>
      <c r="AH177" s="9"/>
      <c r="AI177" s="10"/>
      <c r="AJ177" s="9"/>
      <c r="AK177" s="9"/>
      <c r="AL177" s="9"/>
      <c r="AM177" s="9"/>
      <c r="AN177" s="10"/>
      <c r="AO177" s="8"/>
      <c r="AP177" s="9"/>
      <c r="AQ177" s="9"/>
      <c r="AR177" s="9"/>
      <c r="AS177" s="10"/>
      <c r="AT177" s="9"/>
      <c r="AU177" s="9"/>
      <c r="AV177" s="9"/>
      <c r="AW177" s="9"/>
      <c r="AX177" s="10"/>
      <c r="AY177" s="8"/>
      <c r="AZ177" s="9"/>
      <c r="BA177" s="9"/>
      <c r="BB177" s="9"/>
      <c r="BC177" s="10"/>
      <c r="BD177" s="9"/>
      <c r="BE177" s="9"/>
      <c r="BF177" s="9"/>
      <c r="BG177" s="9"/>
      <c r="BH177" s="10"/>
      <c r="BI177" s="8"/>
      <c r="BJ177" s="9"/>
      <c r="BK177" s="9"/>
      <c r="BL177" s="9"/>
      <c r="BM177" s="10"/>
      <c r="BN177" s="9"/>
      <c r="BO177" s="9"/>
      <c r="BP177" s="9"/>
      <c r="BQ177" s="9"/>
      <c r="BR177" s="10"/>
      <c r="BS177" s="8"/>
      <c r="BT177" s="9"/>
      <c r="BU177" s="9"/>
      <c r="BV177" s="9"/>
      <c r="BW177" s="10"/>
      <c r="BX177" s="9"/>
      <c r="BY177" s="9"/>
      <c r="BZ177" s="9"/>
      <c r="CA177" s="9"/>
      <c r="CB177" s="10"/>
      <c r="CC177" s="8"/>
      <c r="CD177" s="9"/>
      <c r="CE177" s="9"/>
      <c r="CF177" s="9"/>
      <c r="CG177" s="10"/>
      <c r="CH177" s="9"/>
      <c r="CI177" s="9"/>
      <c r="CJ177" s="9"/>
      <c r="CK177" s="9"/>
      <c r="CL177" s="10"/>
    </row>
    <row r="178" spans="1:90" x14ac:dyDescent="0.25">
      <c r="A178" s="8"/>
      <c r="B178" s="9"/>
      <c r="C178" s="9"/>
      <c r="D178" s="9"/>
      <c r="E178" s="10"/>
      <c r="F178" s="9"/>
      <c r="G178" s="9"/>
      <c r="H178" s="9"/>
      <c r="I178" s="9"/>
      <c r="J178" s="10"/>
      <c r="K178" s="8"/>
      <c r="L178" s="9"/>
      <c r="M178" s="9"/>
      <c r="N178" s="9"/>
      <c r="O178" s="10"/>
      <c r="P178" s="9"/>
      <c r="Q178" s="9"/>
      <c r="R178" s="9"/>
      <c r="S178" s="9"/>
      <c r="T178" s="10"/>
      <c r="U178" s="8"/>
      <c r="V178" s="9"/>
      <c r="W178" s="9"/>
      <c r="X178" s="9"/>
      <c r="Y178" s="10"/>
      <c r="Z178" s="9"/>
      <c r="AA178" s="9"/>
      <c r="AB178" s="9"/>
      <c r="AC178" s="9"/>
      <c r="AD178" s="10"/>
      <c r="AE178" s="8"/>
      <c r="AF178" s="9"/>
      <c r="AG178" s="9"/>
      <c r="AH178" s="9"/>
      <c r="AI178" s="10"/>
      <c r="AJ178" s="9"/>
      <c r="AK178" s="9"/>
      <c r="AL178" s="9"/>
      <c r="AM178" s="9"/>
      <c r="AN178" s="10"/>
      <c r="AO178" s="8"/>
      <c r="AP178" s="9"/>
      <c r="AQ178" s="9"/>
      <c r="AR178" s="9"/>
      <c r="AS178" s="10"/>
      <c r="AT178" s="9"/>
      <c r="AU178" s="9"/>
      <c r="AV178" s="9"/>
      <c r="AW178" s="9"/>
      <c r="AX178" s="10"/>
      <c r="AY178" s="8"/>
      <c r="AZ178" s="9"/>
      <c r="BA178" s="9"/>
      <c r="BB178" s="9"/>
      <c r="BC178" s="10"/>
      <c r="BD178" s="9"/>
      <c r="BE178" s="9"/>
      <c r="BF178" s="9"/>
      <c r="BG178" s="9"/>
      <c r="BH178" s="10"/>
      <c r="BI178" s="8"/>
      <c r="BJ178" s="9"/>
      <c r="BK178" s="9"/>
      <c r="BL178" s="9"/>
      <c r="BM178" s="10"/>
      <c r="BN178" s="9"/>
      <c r="BO178" s="9"/>
      <c r="BP178" s="9"/>
      <c r="BQ178" s="9"/>
      <c r="BR178" s="10"/>
      <c r="BS178" s="8"/>
      <c r="BT178" s="9"/>
      <c r="BU178" s="9"/>
      <c r="BV178" s="9"/>
      <c r="BW178" s="10"/>
      <c r="BX178" s="9"/>
      <c r="BY178" s="9"/>
      <c r="BZ178" s="9"/>
      <c r="CA178" s="9"/>
      <c r="CB178" s="10"/>
      <c r="CC178" s="8"/>
      <c r="CD178" s="9"/>
      <c r="CE178" s="9"/>
      <c r="CF178" s="9"/>
      <c r="CG178" s="10"/>
      <c r="CH178" s="9"/>
      <c r="CI178" s="9"/>
      <c r="CJ178" s="9"/>
      <c r="CK178" s="9"/>
      <c r="CL178" s="10"/>
    </row>
    <row r="179" spans="1:90" x14ac:dyDescent="0.25">
      <c r="A179" s="8"/>
      <c r="B179" s="9"/>
      <c r="C179" s="9"/>
      <c r="D179" s="9"/>
      <c r="E179" s="10"/>
      <c r="F179" s="9"/>
      <c r="G179" s="9"/>
      <c r="H179" s="9"/>
      <c r="I179" s="9"/>
      <c r="J179" s="10"/>
      <c r="K179" s="8"/>
      <c r="L179" s="9"/>
      <c r="M179" s="9"/>
      <c r="N179" s="9"/>
      <c r="O179" s="10"/>
      <c r="P179" s="9"/>
      <c r="Q179" s="9"/>
      <c r="R179" s="9"/>
      <c r="S179" s="9"/>
      <c r="T179" s="10"/>
      <c r="U179" s="8"/>
      <c r="V179" s="9"/>
      <c r="W179" s="9"/>
      <c r="X179" s="9"/>
      <c r="Y179" s="10"/>
      <c r="Z179" s="9"/>
      <c r="AA179" s="9"/>
      <c r="AB179" s="9"/>
      <c r="AC179" s="9"/>
      <c r="AD179" s="10"/>
      <c r="AE179" s="8"/>
      <c r="AF179" s="9"/>
      <c r="AG179" s="9"/>
      <c r="AH179" s="9"/>
      <c r="AI179" s="10"/>
      <c r="AJ179" s="9"/>
      <c r="AK179" s="9"/>
      <c r="AL179" s="9"/>
      <c r="AM179" s="9"/>
      <c r="AN179" s="10"/>
      <c r="AO179" s="8"/>
      <c r="AP179" s="9"/>
      <c r="AQ179" s="9"/>
      <c r="AR179" s="9"/>
      <c r="AS179" s="10"/>
      <c r="AT179" s="9"/>
      <c r="AU179" s="9"/>
      <c r="AV179" s="9"/>
      <c r="AW179" s="9"/>
      <c r="AX179" s="10"/>
      <c r="AY179" s="8"/>
      <c r="AZ179" s="9"/>
      <c r="BA179" s="9"/>
      <c r="BB179" s="9"/>
      <c r="BC179" s="10"/>
      <c r="BD179" s="9"/>
      <c r="BE179" s="9"/>
      <c r="BF179" s="9"/>
      <c r="BG179" s="9"/>
      <c r="BH179" s="10"/>
      <c r="BI179" s="8"/>
      <c r="BJ179" s="9"/>
      <c r="BK179" s="9"/>
      <c r="BL179" s="9"/>
      <c r="BM179" s="10"/>
      <c r="BN179" s="9"/>
      <c r="BO179" s="9"/>
      <c r="BP179" s="9"/>
      <c r="BQ179" s="9"/>
      <c r="BR179" s="10"/>
      <c r="BS179" s="8"/>
      <c r="BT179" s="9"/>
      <c r="BU179" s="9"/>
      <c r="BV179" s="9"/>
      <c r="BW179" s="10"/>
      <c r="BX179" s="9"/>
      <c r="BY179" s="9"/>
      <c r="BZ179" s="9"/>
      <c r="CA179" s="9"/>
      <c r="CB179" s="10"/>
      <c r="CC179" s="8"/>
      <c r="CD179" s="9"/>
      <c r="CE179" s="9"/>
      <c r="CF179" s="9"/>
      <c r="CG179" s="10"/>
      <c r="CH179" s="9"/>
      <c r="CI179" s="9"/>
      <c r="CJ179" s="9"/>
      <c r="CK179" s="9"/>
      <c r="CL179" s="10"/>
    </row>
    <row r="180" spans="1:90" x14ac:dyDescent="0.25">
      <c r="A180" s="8"/>
      <c r="B180" s="9"/>
      <c r="C180" s="9"/>
      <c r="D180" s="9"/>
      <c r="E180" s="10"/>
      <c r="F180" s="9"/>
      <c r="G180" s="9"/>
      <c r="H180" s="9"/>
      <c r="I180" s="9"/>
      <c r="J180" s="10"/>
      <c r="K180" s="8"/>
      <c r="L180" s="9"/>
      <c r="M180" s="9"/>
      <c r="N180" s="9"/>
      <c r="O180" s="10"/>
      <c r="P180" s="9"/>
      <c r="Q180" s="9"/>
      <c r="R180" s="9"/>
      <c r="S180" s="9"/>
      <c r="T180" s="10"/>
      <c r="U180" s="8"/>
      <c r="V180" s="9"/>
      <c r="W180" s="9"/>
      <c r="X180" s="9"/>
      <c r="Y180" s="10"/>
      <c r="Z180" s="9"/>
      <c r="AA180" s="9"/>
      <c r="AB180" s="9"/>
      <c r="AC180" s="9"/>
      <c r="AD180" s="10"/>
      <c r="AE180" s="8"/>
      <c r="AF180" s="9"/>
      <c r="AG180" s="9"/>
      <c r="AH180" s="9"/>
      <c r="AI180" s="10"/>
      <c r="AJ180" s="9"/>
      <c r="AK180" s="9"/>
      <c r="AL180" s="9"/>
      <c r="AM180" s="9"/>
      <c r="AN180" s="10"/>
      <c r="AO180" s="8"/>
      <c r="AP180" s="9"/>
      <c r="AQ180" s="9"/>
      <c r="AR180" s="9"/>
      <c r="AS180" s="10"/>
      <c r="AT180" s="9"/>
      <c r="AU180" s="9"/>
      <c r="AV180" s="9"/>
      <c r="AW180" s="9"/>
      <c r="AX180" s="10"/>
      <c r="AY180" s="8"/>
      <c r="AZ180" s="9"/>
      <c r="BA180" s="9"/>
      <c r="BB180" s="9"/>
      <c r="BC180" s="10"/>
      <c r="BD180" s="9"/>
      <c r="BE180" s="9"/>
      <c r="BF180" s="9"/>
      <c r="BG180" s="9"/>
      <c r="BH180" s="10"/>
      <c r="BI180" s="8"/>
      <c r="BJ180" s="9"/>
      <c r="BK180" s="9"/>
      <c r="BL180" s="9"/>
      <c r="BM180" s="10"/>
      <c r="BN180" s="9"/>
      <c r="BO180" s="9"/>
      <c r="BP180" s="9"/>
      <c r="BQ180" s="9"/>
      <c r="BR180" s="10"/>
      <c r="BS180" s="8"/>
      <c r="BT180" s="9"/>
      <c r="BU180" s="9"/>
      <c r="BV180" s="9"/>
      <c r="BW180" s="10"/>
      <c r="BX180" s="9"/>
      <c r="BY180" s="9"/>
      <c r="BZ180" s="9"/>
      <c r="CA180" s="9"/>
      <c r="CB180" s="10"/>
      <c r="CC180" s="8"/>
      <c r="CD180" s="9"/>
      <c r="CE180" s="9"/>
      <c r="CF180" s="9"/>
      <c r="CG180" s="10"/>
      <c r="CH180" s="9"/>
      <c r="CI180" s="9"/>
      <c r="CJ180" s="9"/>
      <c r="CK180" s="9"/>
      <c r="CL180" s="10"/>
    </row>
    <row r="181" spans="1:90" x14ac:dyDescent="0.25">
      <c r="A181" s="8"/>
      <c r="B181" s="9"/>
      <c r="C181" s="9"/>
      <c r="D181" s="9"/>
      <c r="E181" s="10"/>
      <c r="F181" s="9"/>
      <c r="G181" s="9"/>
      <c r="H181" s="9"/>
      <c r="I181" s="9"/>
      <c r="J181" s="10"/>
      <c r="K181" s="8"/>
      <c r="L181" s="9"/>
      <c r="M181" s="9"/>
      <c r="N181" s="9"/>
      <c r="O181" s="10"/>
      <c r="P181" s="9"/>
      <c r="Q181" s="9"/>
      <c r="R181" s="9"/>
      <c r="S181" s="9"/>
      <c r="T181" s="10"/>
      <c r="U181" s="8"/>
      <c r="V181" s="9"/>
      <c r="W181" s="9"/>
      <c r="X181" s="9"/>
      <c r="Y181" s="10"/>
      <c r="Z181" s="9"/>
      <c r="AA181" s="9"/>
      <c r="AB181" s="9"/>
      <c r="AC181" s="9"/>
      <c r="AD181" s="10"/>
      <c r="AE181" s="8"/>
      <c r="AF181" s="9"/>
      <c r="AG181" s="9"/>
      <c r="AH181" s="9"/>
      <c r="AI181" s="10"/>
      <c r="AJ181" s="9"/>
      <c r="AK181" s="9"/>
      <c r="AL181" s="9"/>
      <c r="AM181" s="9"/>
      <c r="AN181" s="10"/>
      <c r="AO181" s="8"/>
      <c r="AP181" s="9"/>
      <c r="AQ181" s="9"/>
      <c r="AR181" s="9"/>
      <c r="AS181" s="10"/>
      <c r="AT181" s="9"/>
      <c r="AU181" s="9"/>
      <c r="AV181" s="9"/>
      <c r="AW181" s="9"/>
      <c r="AX181" s="10"/>
      <c r="AY181" s="8"/>
      <c r="AZ181" s="9"/>
      <c r="BA181" s="9"/>
      <c r="BB181" s="9"/>
      <c r="BC181" s="10"/>
      <c r="BD181" s="9"/>
      <c r="BE181" s="9"/>
      <c r="BF181" s="9"/>
      <c r="BG181" s="9"/>
      <c r="BH181" s="10"/>
      <c r="BI181" s="8"/>
      <c r="BJ181" s="9"/>
      <c r="BK181" s="9"/>
      <c r="BL181" s="9"/>
      <c r="BM181" s="10"/>
      <c r="BN181" s="9"/>
      <c r="BO181" s="9"/>
      <c r="BP181" s="9"/>
      <c r="BQ181" s="9"/>
      <c r="BR181" s="10"/>
      <c r="BS181" s="8"/>
      <c r="BT181" s="9"/>
      <c r="BU181" s="9"/>
      <c r="BV181" s="9"/>
      <c r="BW181" s="10"/>
      <c r="BX181" s="9"/>
      <c r="BY181" s="9"/>
      <c r="BZ181" s="9"/>
      <c r="CA181" s="9"/>
      <c r="CB181" s="10"/>
      <c r="CC181" s="8"/>
      <c r="CD181" s="9"/>
      <c r="CE181" s="9"/>
      <c r="CF181" s="9"/>
      <c r="CG181" s="10"/>
      <c r="CH181" s="9"/>
      <c r="CI181" s="9"/>
      <c r="CJ181" s="9"/>
      <c r="CK181" s="9"/>
      <c r="CL181" s="10"/>
    </row>
    <row r="182" spans="1:90" x14ac:dyDescent="0.25">
      <c r="A182" s="8"/>
      <c r="B182" s="9"/>
      <c r="C182" s="9"/>
      <c r="D182" s="9"/>
      <c r="E182" s="10"/>
      <c r="F182" s="9"/>
      <c r="G182" s="9"/>
      <c r="H182" s="9"/>
      <c r="I182" s="9"/>
      <c r="J182" s="10"/>
      <c r="K182" s="8"/>
      <c r="L182" s="9"/>
      <c r="M182" s="9"/>
      <c r="N182" s="9"/>
      <c r="O182" s="10"/>
      <c r="P182" s="9"/>
      <c r="Q182" s="9"/>
      <c r="R182" s="9"/>
      <c r="S182" s="9"/>
      <c r="T182" s="10"/>
      <c r="U182" s="8"/>
      <c r="V182" s="9"/>
      <c r="W182" s="9"/>
      <c r="X182" s="9"/>
      <c r="Y182" s="10"/>
      <c r="Z182" s="9"/>
      <c r="AA182" s="9"/>
      <c r="AB182" s="9"/>
      <c r="AC182" s="9"/>
      <c r="AD182" s="10"/>
      <c r="AE182" s="8"/>
      <c r="AF182" s="9"/>
      <c r="AG182" s="9"/>
      <c r="AH182" s="9"/>
      <c r="AI182" s="10"/>
      <c r="AJ182" s="9"/>
      <c r="AK182" s="9"/>
      <c r="AL182" s="9"/>
      <c r="AM182" s="9"/>
      <c r="AN182" s="10"/>
      <c r="AO182" s="8"/>
      <c r="AP182" s="9"/>
      <c r="AQ182" s="9"/>
      <c r="AR182" s="9"/>
      <c r="AS182" s="10"/>
      <c r="AT182" s="9"/>
      <c r="AU182" s="9"/>
      <c r="AV182" s="9"/>
      <c r="AW182" s="9"/>
      <c r="AX182" s="10"/>
      <c r="AY182" s="8"/>
      <c r="AZ182" s="9"/>
      <c r="BA182" s="9"/>
      <c r="BB182" s="9"/>
      <c r="BC182" s="10"/>
      <c r="BD182" s="9"/>
      <c r="BE182" s="9"/>
      <c r="BF182" s="9"/>
      <c r="BG182" s="9"/>
      <c r="BH182" s="10"/>
      <c r="BI182" s="8"/>
      <c r="BJ182" s="9"/>
      <c r="BK182" s="9"/>
      <c r="BL182" s="9"/>
      <c r="BM182" s="10"/>
      <c r="BN182" s="9"/>
      <c r="BO182" s="9"/>
      <c r="BP182" s="9"/>
      <c r="BQ182" s="9"/>
      <c r="BR182" s="10"/>
      <c r="BS182" s="8"/>
      <c r="BT182" s="9"/>
      <c r="BU182" s="9"/>
      <c r="BV182" s="9"/>
      <c r="BW182" s="10"/>
      <c r="BX182" s="9"/>
      <c r="BY182" s="9"/>
      <c r="BZ182" s="9"/>
      <c r="CA182" s="9"/>
      <c r="CB182" s="10"/>
      <c r="CC182" s="8"/>
      <c r="CD182" s="9"/>
      <c r="CE182" s="9"/>
      <c r="CF182" s="9"/>
      <c r="CG182" s="10"/>
      <c r="CH182" s="9"/>
      <c r="CI182" s="9"/>
      <c r="CJ182" s="9"/>
      <c r="CK182" s="9"/>
      <c r="CL182" s="10"/>
    </row>
    <row r="183" spans="1:90" x14ac:dyDescent="0.25">
      <c r="A183" s="8"/>
      <c r="B183" s="9"/>
      <c r="C183" s="9"/>
      <c r="D183" s="9"/>
      <c r="E183" s="10"/>
      <c r="F183" s="9"/>
      <c r="G183" s="9"/>
      <c r="H183" s="9"/>
      <c r="I183" s="9"/>
      <c r="J183" s="10"/>
      <c r="K183" s="8"/>
      <c r="L183" s="9"/>
      <c r="M183" s="9"/>
      <c r="N183" s="9"/>
      <c r="O183" s="10"/>
      <c r="P183" s="9"/>
      <c r="Q183" s="9"/>
      <c r="R183" s="9"/>
      <c r="S183" s="9"/>
      <c r="T183" s="10"/>
      <c r="U183" s="8"/>
      <c r="V183" s="9"/>
      <c r="W183" s="9"/>
      <c r="X183" s="9"/>
      <c r="Y183" s="10"/>
      <c r="Z183" s="9"/>
      <c r="AA183" s="9"/>
      <c r="AB183" s="9"/>
      <c r="AC183" s="9"/>
      <c r="AD183" s="10"/>
      <c r="AE183" s="8"/>
      <c r="AF183" s="9"/>
      <c r="AG183" s="9"/>
      <c r="AH183" s="9"/>
      <c r="AI183" s="10"/>
      <c r="AJ183" s="9"/>
      <c r="AK183" s="9"/>
      <c r="AL183" s="9"/>
      <c r="AM183" s="9"/>
      <c r="AN183" s="10"/>
      <c r="AO183" s="8"/>
      <c r="AP183" s="9"/>
      <c r="AQ183" s="9"/>
      <c r="AR183" s="9"/>
      <c r="AS183" s="10"/>
      <c r="AT183" s="9"/>
      <c r="AU183" s="9"/>
      <c r="AV183" s="9"/>
      <c r="AW183" s="9"/>
      <c r="AX183" s="10"/>
      <c r="AY183" s="8"/>
      <c r="AZ183" s="9"/>
      <c r="BA183" s="9"/>
      <c r="BB183" s="9"/>
      <c r="BC183" s="10"/>
      <c r="BD183" s="9"/>
      <c r="BE183" s="9"/>
      <c r="BF183" s="9"/>
      <c r="BG183" s="9"/>
      <c r="BH183" s="10"/>
      <c r="BI183" s="8"/>
      <c r="BJ183" s="9"/>
      <c r="BK183" s="9"/>
      <c r="BL183" s="9"/>
      <c r="BM183" s="10"/>
      <c r="BN183" s="9"/>
      <c r="BO183" s="9"/>
      <c r="BP183" s="9"/>
      <c r="BQ183" s="9"/>
      <c r="BR183" s="10"/>
      <c r="BS183" s="8"/>
      <c r="BT183" s="9"/>
      <c r="BU183" s="9"/>
      <c r="BV183" s="9"/>
      <c r="BW183" s="10"/>
      <c r="BX183" s="9"/>
      <c r="BY183" s="9"/>
      <c r="BZ183" s="9"/>
      <c r="CA183" s="9"/>
      <c r="CB183" s="10"/>
      <c r="CC183" s="8"/>
      <c r="CD183" s="9"/>
      <c r="CE183" s="9"/>
      <c r="CF183" s="9"/>
      <c r="CG183" s="10"/>
      <c r="CH183" s="9"/>
      <c r="CI183" s="9"/>
      <c r="CJ183" s="9"/>
      <c r="CK183" s="9"/>
      <c r="CL183" s="10"/>
    </row>
    <row r="184" spans="1:90" x14ac:dyDescent="0.25">
      <c r="A184" s="8"/>
      <c r="B184" s="9"/>
      <c r="C184" s="9"/>
      <c r="D184" s="9"/>
      <c r="E184" s="10"/>
      <c r="F184" s="9"/>
      <c r="G184" s="9"/>
      <c r="H184" s="9"/>
      <c r="I184" s="9"/>
      <c r="J184" s="10"/>
      <c r="K184" s="8"/>
      <c r="L184" s="9"/>
      <c r="M184" s="9"/>
      <c r="N184" s="9"/>
      <c r="O184" s="10"/>
      <c r="P184" s="9"/>
      <c r="Q184" s="9"/>
      <c r="R184" s="9"/>
      <c r="S184" s="9"/>
      <c r="T184" s="10"/>
      <c r="U184" s="8"/>
      <c r="V184" s="9"/>
      <c r="W184" s="9"/>
      <c r="X184" s="9"/>
      <c r="Y184" s="10"/>
      <c r="Z184" s="9"/>
      <c r="AA184" s="9"/>
      <c r="AB184" s="9"/>
      <c r="AC184" s="9"/>
      <c r="AD184" s="10"/>
      <c r="AE184" s="8"/>
      <c r="AF184" s="9"/>
      <c r="AG184" s="9"/>
      <c r="AH184" s="9"/>
      <c r="AI184" s="10"/>
      <c r="AJ184" s="9"/>
      <c r="AK184" s="9"/>
      <c r="AL184" s="9"/>
      <c r="AM184" s="9"/>
      <c r="AN184" s="10"/>
      <c r="AO184" s="8"/>
      <c r="AP184" s="9"/>
      <c r="AQ184" s="9"/>
      <c r="AR184" s="9"/>
      <c r="AS184" s="10"/>
      <c r="AT184" s="9"/>
      <c r="AU184" s="9"/>
      <c r="AV184" s="9"/>
      <c r="AW184" s="9"/>
      <c r="AX184" s="10"/>
      <c r="AY184" s="8"/>
      <c r="AZ184" s="9"/>
      <c r="BA184" s="9"/>
      <c r="BB184" s="9"/>
      <c r="BC184" s="10"/>
      <c r="BD184" s="9"/>
      <c r="BE184" s="9"/>
      <c r="BF184" s="9"/>
      <c r="BG184" s="9"/>
      <c r="BH184" s="10"/>
      <c r="BI184" s="8"/>
      <c r="BJ184" s="9"/>
      <c r="BK184" s="9"/>
      <c r="BL184" s="9"/>
      <c r="BM184" s="10"/>
      <c r="BN184" s="9"/>
      <c r="BO184" s="9"/>
      <c r="BP184" s="9"/>
      <c r="BQ184" s="9"/>
      <c r="BR184" s="10"/>
      <c r="BS184" s="8"/>
      <c r="BT184" s="9"/>
      <c r="BU184" s="9"/>
      <c r="BV184" s="9"/>
      <c r="BW184" s="10"/>
      <c r="BX184" s="9"/>
      <c r="BY184" s="9"/>
      <c r="BZ184" s="9"/>
      <c r="CA184" s="9"/>
      <c r="CB184" s="10"/>
      <c r="CC184" s="8"/>
      <c r="CD184" s="9"/>
      <c r="CE184" s="9"/>
      <c r="CF184" s="9"/>
      <c r="CG184" s="10"/>
      <c r="CH184" s="9"/>
      <c r="CI184" s="9"/>
      <c r="CJ184" s="9"/>
      <c r="CK184" s="9"/>
      <c r="CL184" s="10"/>
    </row>
    <row r="185" spans="1:90" x14ac:dyDescent="0.25">
      <c r="A185" s="8"/>
      <c r="B185" s="9"/>
      <c r="C185" s="9"/>
      <c r="D185" s="9"/>
      <c r="E185" s="10"/>
      <c r="F185" s="9"/>
      <c r="G185" s="9"/>
      <c r="H185" s="9"/>
      <c r="I185" s="9"/>
      <c r="J185" s="10"/>
      <c r="K185" s="8"/>
      <c r="L185" s="9"/>
      <c r="M185" s="9"/>
      <c r="N185" s="9"/>
      <c r="O185" s="10"/>
      <c r="P185" s="9"/>
      <c r="Q185" s="9"/>
      <c r="R185" s="9"/>
      <c r="S185" s="9"/>
      <c r="T185" s="10"/>
      <c r="U185" s="8"/>
      <c r="V185" s="9"/>
      <c r="W185" s="9"/>
      <c r="X185" s="9"/>
      <c r="Y185" s="10"/>
      <c r="Z185" s="9"/>
      <c r="AA185" s="9"/>
      <c r="AB185" s="9"/>
      <c r="AC185" s="9"/>
      <c r="AD185" s="10"/>
      <c r="AE185" s="8"/>
      <c r="AF185" s="9"/>
      <c r="AG185" s="9"/>
      <c r="AH185" s="9"/>
      <c r="AI185" s="10"/>
      <c r="AJ185" s="9"/>
      <c r="AK185" s="9"/>
      <c r="AL185" s="9"/>
      <c r="AM185" s="9"/>
      <c r="AN185" s="10"/>
      <c r="AO185" s="8"/>
      <c r="AP185" s="9"/>
      <c r="AQ185" s="9"/>
      <c r="AR185" s="9"/>
      <c r="AS185" s="10"/>
      <c r="AT185" s="9"/>
      <c r="AU185" s="9"/>
      <c r="AV185" s="9"/>
      <c r="AW185" s="9"/>
      <c r="AX185" s="10"/>
      <c r="AY185" s="8"/>
      <c r="AZ185" s="9"/>
      <c r="BA185" s="9"/>
      <c r="BB185" s="9"/>
      <c r="BC185" s="10"/>
      <c r="BD185" s="9"/>
      <c r="BE185" s="9"/>
      <c r="BF185" s="9"/>
      <c r="BG185" s="9"/>
      <c r="BH185" s="10"/>
      <c r="BI185" s="8"/>
      <c r="BJ185" s="9"/>
      <c r="BK185" s="9"/>
      <c r="BL185" s="9"/>
      <c r="BM185" s="10"/>
      <c r="BN185" s="9"/>
      <c r="BO185" s="9"/>
      <c r="BP185" s="9"/>
      <c r="BQ185" s="9"/>
      <c r="BR185" s="10"/>
      <c r="BS185" s="8"/>
      <c r="BT185" s="9"/>
      <c r="BU185" s="9"/>
      <c r="BV185" s="9"/>
      <c r="BW185" s="10"/>
      <c r="BX185" s="9"/>
      <c r="BY185" s="9"/>
      <c r="BZ185" s="9"/>
      <c r="CA185" s="9"/>
      <c r="CB185" s="10"/>
      <c r="CC185" s="8"/>
      <c r="CD185" s="9"/>
      <c r="CE185" s="9"/>
      <c r="CF185" s="9"/>
      <c r="CG185" s="10"/>
      <c r="CH185" s="9"/>
      <c r="CI185" s="9"/>
      <c r="CJ185" s="9"/>
      <c r="CK185" s="9"/>
      <c r="CL185" s="10"/>
    </row>
    <row r="186" spans="1:90" x14ac:dyDescent="0.25">
      <c r="A186" s="8"/>
      <c r="B186" s="9"/>
      <c r="C186" s="9"/>
      <c r="D186" s="9"/>
      <c r="E186" s="10"/>
      <c r="F186" s="9"/>
      <c r="G186" s="9"/>
      <c r="H186" s="9"/>
      <c r="I186" s="9"/>
      <c r="J186" s="10"/>
      <c r="K186" s="8"/>
      <c r="L186" s="9"/>
      <c r="M186" s="9"/>
      <c r="N186" s="9"/>
      <c r="O186" s="10"/>
      <c r="P186" s="9"/>
      <c r="Q186" s="9"/>
      <c r="R186" s="9"/>
      <c r="S186" s="9"/>
      <c r="T186" s="10"/>
      <c r="U186" s="8"/>
      <c r="V186" s="9"/>
      <c r="W186" s="9"/>
      <c r="X186" s="9"/>
      <c r="Y186" s="10"/>
      <c r="Z186" s="9"/>
      <c r="AA186" s="9"/>
      <c r="AB186" s="9"/>
      <c r="AC186" s="9"/>
      <c r="AD186" s="10"/>
      <c r="AE186" s="8"/>
      <c r="AF186" s="9"/>
      <c r="AG186" s="9"/>
      <c r="AH186" s="9"/>
      <c r="AI186" s="10"/>
      <c r="AJ186" s="9"/>
      <c r="AK186" s="9"/>
      <c r="AL186" s="9"/>
      <c r="AM186" s="9"/>
      <c r="AN186" s="10"/>
      <c r="AO186" s="8"/>
      <c r="AP186" s="9"/>
      <c r="AQ186" s="9"/>
      <c r="AR186" s="9"/>
      <c r="AS186" s="10"/>
      <c r="AT186" s="9"/>
      <c r="AU186" s="9"/>
      <c r="AV186" s="9"/>
      <c r="AW186" s="9"/>
      <c r="AX186" s="10"/>
      <c r="AY186" s="8"/>
      <c r="AZ186" s="9"/>
      <c r="BA186" s="9"/>
      <c r="BB186" s="9"/>
      <c r="BC186" s="10"/>
      <c r="BD186" s="9"/>
      <c r="BE186" s="9"/>
      <c r="BF186" s="9"/>
      <c r="BG186" s="9"/>
      <c r="BH186" s="10"/>
      <c r="BI186" s="8"/>
      <c r="BJ186" s="9"/>
      <c r="BK186" s="9"/>
      <c r="BL186" s="9"/>
      <c r="BM186" s="10"/>
      <c r="BN186" s="9"/>
      <c r="BO186" s="9"/>
      <c r="BP186" s="9"/>
      <c r="BQ186" s="9"/>
      <c r="BR186" s="10"/>
      <c r="BS186" s="8"/>
      <c r="BT186" s="9"/>
      <c r="BU186" s="9"/>
      <c r="BV186" s="9"/>
      <c r="BW186" s="10"/>
      <c r="BX186" s="9"/>
      <c r="BY186" s="9"/>
      <c r="BZ186" s="9"/>
      <c r="CA186" s="9"/>
      <c r="CB186" s="10"/>
      <c r="CC186" s="8"/>
      <c r="CD186" s="9"/>
      <c r="CE186" s="9"/>
      <c r="CF186" s="9"/>
      <c r="CG186" s="10"/>
      <c r="CH186" s="9"/>
      <c r="CI186" s="9"/>
      <c r="CJ186" s="9"/>
      <c r="CK186" s="9"/>
      <c r="CL186" s="10"/>
    </row>
    <row r="187" spans="1:90" x14ac:dyDescent="0.25">
      <c r="A187" s="8"/>
      <c r="B187" s="9"/>
      <c r="C187" s="9"/>
      <c r="D187" s="9"/>
      <c r="E187" s="10"/>
      <c r="F187" s="9"/>
      <c r="G187" s="9"/>
      <c r="H187" s="9"/>
      <c r="I187" s="9"/>
      <c r="J187" s="10"/>
      <c r="K187" s="8"/>
      <c r="L187" s="9"/>
      <c r="M187" s="9"/>
      <c r="N187" s="9"/>
      <c r="O187" s="10"/>
      <c r="P187" s="9"/>
      <c r="Q187" s="9"/>
      <c r="R187" s="9"/>
      <c r="S187" s="9"/>
      <c r="T187" s="10"/>
      <c r="U187" s="8"/>
      <c r="V187" s="9"/>
      <c r="W187" s="9"/>
      <c r="X187" s="9"/>
      <c r="Y187" s="10"/>
      <c r="Z187" s="9"/>
      <c r="AA187" s="9"/>
      <c r="AB187" s="9"/>
      <c r="AC187" s="9"/>
      <c r="AD187" s="10"/>
      <c r="AE187" s="8"/>
      <c r="AF187" s="9"/>
      <c r="AG187" s="9"/>
      <c r="AH187" s="9"/>
      <c r="AI187" s="10"/>
      <c r="AJ187" s="9"/>
      <c r="AK187" s="9"/>
      <c r="AL187" s="9"/>
      <c r="AM187" s="9"/>
      <c r="AN187" s="10"/>
      <c r="AO187" s="8"/>
      <c r="AP187" s="9"/>
      <c r="AQ187" s="9"/>
      <c r="AR187" s="9"/>
      <c r="AS187" s="10"/>
      <c r="AT187" s="9"/>
      <c r="AU187" s="9"/>
      <c r="AV187" s="9"/>
      <c r="AW187" s="9"/>
      <c r="AX187" s="10"/>
      <c r="AY187" s="8"/>
      <c r="AZ187" s="9"/>
      <c r="BA187" s="9"/>
      <c r="BB187" s="9"/>
      <c r="BC187" s="10"/>
      <c r="BD187" s="9"/>
      <c r="BE187" s="9"/>
      <c r="BF187" s="9"/>
      <c r="BG187" s="9"/>
      <c r="BH187" s="10"/>
      <c r="BI187" s="8"/>
      <c r="BJ187" s="9"/>
      <c r="BK187" s="9"/>
      <c r="BL187" s="9"/>
      <c r="BM187" s="10"/>
      <c r="BN187" s="9"/>
      <c r="BO187" s="9"/>
      <c r="BP187" s="9"/>
      <c r="BQ187" s="9"/>
      <c r="BR187" s="10"/>
      <c r="BS187" s="8"/>
      <c r="BT187" s="9"/>
      <c r="BU187" s="9"/>
      <c r="BV187" s="9"/>
      <c r="BW187" s="10"/>
      <c r="BX187" s="9"/>
      <c r="BY187" s="9"/>
      <c r="BZ187" s="9"/>
      <c r="CA187" s="9"/>
      <c r="CB187" s="10"/>
      <c r="CC187" s="8"/>
      <c r="CD187" s="9"/>
      <c r="CE187" s="9"/>
      <c r="CF187" s="9"/>
      <c r="CG187" s="10"/>
      <c r="CH187" s="9"/>
      <c r="CI187" s="9"/>
      <c r="CJ187" s="9"/>
      <c r="CK187" s="9"/>
      <c r="CL187" s="10"/>
    </row>
    <row r="188" spans="1:90" x14ac:dyDescent="0.25">
      <c r="A188" s="20"/>
      <c r="B188" s="21"/>
      <c r="C188" s="21"/>
      <c r="D188" s="21"/>
      <c r="E188" s="22"/>
      <c r="F188" s="21"/>
      <c r="G188" s="21"/>
      <c r="H188" s="21"/>
      <c r="I188" s="21"/>
      <c r="J188" s="22"/>
      <c r="K188" s="20"/>
      <c r="L188" s="21"/>
      <c r="M188" s="21"/>
      <c r="N188" s="21"/>
      <c r="O188" s="22"/>
      <c r="P188" s="21"/>
      <c r="Q188" s="21"/>
      <c r="R188" s="21"/>
      <c r="S188" s="21"/>
      <c r="T188" s="22"/>
      <c r="U188" s="20"/>
      <c r="V188" s="21"/>
      <c r="W188" s="21"/>
      <c r="X188" s="21"/>
      <c r="Y188" s="22"/>
      <c r="Z188" s="21"/>
      <c r="AA188" s="21"/>
      <c r="AB188" s="21"/>
      <c r="AC188" s="21"/>
      <c r="AD188" s="22"/>
      <c r="AE188" s="20"/>
      <c r="AF188" s="21"/>
      <c r="AG188" s="21"/>
      <c r="AH188" s="21"/>
      <c r="AI188" s="22"/>
      <c r="AJ188" s="21"/>
      <c r="AK188" s="21"/>
      <c r="AL188" s="21"/>
      <c r="AM188" s="21"/>
      <c r="AN188" s="22"/>
      <c r="AO188" s="20"/>
      <c r="AP188" s="21"/>
      <c r="AQ188" s="21"/>
      <c r="AR188" s="21"/>
      <c r="AS188" s="22"/>
      <c r="AT188" s="21"/>
      <c r="AU188" s="21"/>
      <c r="AV188" s="21"/>
      <c r="AW188" s="21"/>
      <c r="AX188" s="22"/>
      <c r="AY188" s="20"/>
      <c r="AZ188" s="21"/>
      <c r="BA188" s="21"/>
      <c r="BB188" s="21"/>
      <c r="BC188" s="22"/>
      <c r="BD188" s="21"/>
      <c r="BE188" s="21"/>
      <c r="BF188" s="21"/>
      <c r="BG188" s="21"/>
      <c r="BH188" s="22"/>
      <c r="BI188" s="20"/>
      <c r="BJ188" s="21"/>
      <c r="BK188" s="21"/>
      <c r="BL188" s="21"/>
      <c r="BM188" s="22"/>
      <c r="BN188" s="21"/>
      <c r="BO188" s="21"/>
      <c r="BP188" s="21"/>
      <c r="BQ188" s="21"/>
      <c r="BR188" s="22"/>
      <c r="BS188" s="20"/>
      <c r="BT188" s="21"/>
      <c r="BU188" s="21"/>
      <c r="BV188" s="21"/>
      <c r="BW188" s="22"/>
      <c r="BX188" s="21"/>
      <c r="BY188" s="21"/>
      <c r="BZ188" s="21"/>
      <c r="CA188" s="21"/>
      <c r="CB188" s="22"/>
      <c r="CC188" s="20"/>
      <c r="CD188" s="21"/>
      <c r="CE188" s="21"/>
      <c r="CF188" s="21"/>
      <c r="CG188" s="22"/>
      <c r="CH188" s="21"/>
      <c r="CI188" s="21"/>
      <c r="CJ188" s="21"/>
      <c r="CK188" s="21"/>
      <c r="CL188" s="22"/>
    </row>
    <row r="189" spans="1:90" x14ac:dyDescent="0.25">
      <c r="A189" s="8"/>
      <c r="B189" s="9"/>
      <c r="C189" s="9"/>
      <c r="D189" s="9"/>
      <c r="E189" s="10"/>
      <c r="F189" s="9"/>
      <c r="G189" s="9"/>
      <c r="H189" s="9"/>
      <c r="I189" s="9"/>
      <c r="J189" s="10"/>
      <c r="K189" s="8"/>
      <c r="L189" s="9"/>
      <c r="M189" s="9"/>
      <c r="N189" s="9"/>
      <c r="O189" s="10"/>
      <c r="P189" s="9"/>
      <c r="Q189" s="9"/>
      <c r="R189" s="9"/>
      <c r="S189" s="9"/>
      <c r="T189" s="10"/>
      <c r="U189" s="8"/>
      <c r="V189" s="9"/>
      <c r="W189" s="9"/>
      <c r="X189" s="9"/>
      <c r="Y189" s="10"/>
      <c r="Z189" s="9"/>
      <c r="AA189" s="9"/>
      <c r="AB189" s="9"/>
      <c r="AC189" s="9"/>
      <c r="AD189" s="10"/>
      <c r="AE189" s="8"/>
      <c r="AF189" s="9"/>
      <c r="AG189" s="9"/>
      <c r="AH189" s="9"/>
      <c r="AI189" s="10"/>
      <c r="AJ189" s="9"/>
      <c r="AK189" s="9"/>
      <c r="AL189" s="9"/>
      <c r="AM189" s="9"/>
      <c r="AN189" s="10"/>
      <c r="AO189" s="8"/>
      <c r="AP189" s="9"/>
      <c r="AQ189" s="9"/>
      <c r="AR189" s="9"/>
      <c r="AS189" s="10"/>
      <c r="AT189" s="9"/>
      <c r="AU189" s="9"/>
      <c r="AV189" s="9"/>
      <c r="AW189" s="9"/>
      <c r="AX189" s="10"/>
      <c r="AY189" s="8"/>
      <c r="AZ189" s="9"/>
      <c r="BA189" s="9"/>
      <c r="BB189" s="9"/>
      <c r="BC189" s="10"/>
      <c r="BD189" s="9"/>
      <c r="BE189" s="9"/>
      <c r="BF189" s="9"/>
      <c r="BG189" s="9"/>
      <c r="BH189" s="10"/>
      <c r="BI189" s="8"/>
      <c r="BJ189" s="9"/>
      <c r="BK189" s="9"/>
      <c r="BL189" s="9"/>
      <c r="BM189" s="10"/>
      <c r="BN189" s="9"/>
      <c r="BO189" s="9"/>
      <c r="BP189" s="9"/>
      <c r="BQ189" s="9"/>
      <c r="BR189" s="10"/>
      <c r="BS189" s="8"/>
      <c r="BT189" s="9"/>
      <c r="BU189" s="9"/>
      <c r="BV189" s="9"/>
      <c r="BW189" s="10"/>
      <c r="BX189" s="9"/>
      <c r="BY189" s="9"/>
      <c r="BZ189" s="9"/>
      <c r="CA189" s="9"/>
      <c r="CB189" s="10"/>
      <c r="CC189" s="8"/>
      <c r="CD189" s="9"/>
      <c r="CE189" s="9"/>
      <c r="CF189" s="9"/>
      <c r="CG189" s="10"/>
      <c r="CH189" s="9"/>
      <c r="CI189" s="9"/>
      <c r="CJ189" s="9"/>
      <c r="CK189" s="9"/>
      <c r="CL189" s="10"/>
    </row>
    <row r="190" spans="1:90" x14ac:dyDescent="0.25">
      <c r="A190" s="8"/>
      <c r="B190" s="9"/>
      <c r="C190" s="9"/>
      <c r="D190" s="9"/>
      <c r="E190" s="10"/>
      <c r="F190" s="9"/>
      <c r="G190" s="9"/>
      <c r="H190" s="9"/>
      <c r="I190" s="9"/>
      <c r="J190" s="10"/>
      <c r="K190" s="8"/>
      <c r="L190" s="9"/>
      <c r="M190" s="9"/>
      <c r="N190" s="9"/>
      <c r="O190" s="10"/>
      <c r="P190" s="9"/>
      <c r="Q190" s="9"/>
      <c r="R190" s="9"/>
      <c r="S190" s="9"/>
      <c r="T190" s="10"/>
      <c r="U190" s="8"/>
      <c r="V190" s="9"/>
      <c r="W190" s="9"/>
      <c r="X190" s="9"/>
      <c r="Y190" s="10"/>
      <c r="Z190" s="9"/>
      <c r="AA190" s="9"/>
      <c r="AB190" s="9"/>
      <c r="AC190" s="9"/>
      <c r="AD190" s="10"/>
      <c r="AE190" s="8"/>
      <c r="AF190" s="9"/>
      <c r="AG190" s="9"/>
      <c r="AH190" s="9"/>
      <c r="AI190" s="10"/>
      <c r="AJ190" s="9"/>
      <c r="AK190" s="9"/>
      <c r="AL190" s="9"/>
      <c r="AM190" s="9"/>
      <c r="AN190" s="10"/>
      <c r="AO190" s="8"/>
      <c r="AP190" s="9"/>
      <c r="AQ190" s="9"/>
      <c r="AR190" s="9"/>
      <c r="AS190" s="10"/>
      <c r="AT190" s="9"/>
      <c r="AU190" s="9"/>
      <c r="AV190" s="9"/>
      <c r="AW190" s="9"/>
      <c r="AX190" s="10"/>
      <c r="AY190" s="8"/>
      <c r="AZ190" s="9"/>
      <c r="BA190" s="9"/>
      <c r="BB190" s="9"/>
      <c r="BC190" s="10"/>
      <c r="BD190" s="9"/>
      <c r="BE190" s="9"/>
      <c r="BF190" s="9"/>
      <c r="BG190" s="9"/>
      <c r="BH190" s="10"/>
      <c r="BI190" s="8"/>
      <c r="BJ190" s="9"/>
      <c r="BK190" s="9"/>
      <c r="BL190" s="9"/>
      <c r="BM190" s="10"/>
      <c r="BN190" s="9"/>
      <c r="BO190" s="9"/>
      <c r="BP190" s="9"/>
      <c r="BQ190" s="9"/>
      <c r="BR190" s="10"/>
      <c r="BS190" s="8"/>
      <c r="BT190" s="9"/>
      <c r="BU190" s="9"/>
      <c r="BV190" s="9"/>
      <c r="BW190" s="10"/>
      <c r="BX190" s="9"/>
      <c r="BY190" s="9"/>
      <c r="BZ190" s="9"/>
      <c r="CA190" s="9"/>
      <c r="CB190" s="10"/>
      <c r="CC190" s="8"/>
      <c r="CD190" s="9"/>
      <c r="CE190" s="9"/>
      <c r="CF190" s="9"/>
      <c r="CG190" s="10"/>
      <c r="CH190" s="9"/>
      <c r="CI190" s="9"/>
      <c r="CJ190" s="9"/>
      <c r="CK190" s="9"/>
      <c r="CL190" s="10"/>
    </row>
    <row r="191" spans="1:90" x14ac:dyDescent="0.25">
      <c r="A191" s="8"/>
      <c r="B191" s="9"/>
      <c r="C191" s="9"/>
      <c r="D191" s="9"/>
      <c r="E191" s="10"/>
      <c r="F191" s="9"/>
      <c r="G191" s="9"/>
      <c r="H191" s="9"/>
      <c r="I191" s="9"/>
      <c r="J191" s="10"/>
      <c r="K191" s="8"/>
      <c r="L191" s="9"/>
      <c r="M191" s="9"/>
      <c r="N191" s="9"/>
      <c r="O191" s="10"/>
      <c r="P191" s="9"/>
      <c r="Q191" s="9"/>
      <c r="R191" s="9"/>
      <c r="S191" s="9"/>
      <c r="T191" s="10"/>
      <c r="U191" s="8"/>
      <c r="V191" s="9"/>
      <c r="W191" s="9"/>
      <c r="X191" s="9"/>
      <c r="Y191" s="10"/>
      <c r="Z191" s="9"/>
      <c r="AA191" s="9"/>
      <c r="AB191" s="9"/>
      <c r="AC191" s="9"/>
      <c r="AD191" s="10"/>
      <c r="AE191" s="8"/>
      <c r="AF191" s="9"/>
      <c r="AG191" s="9"/>
      <c r="AH191" s="9"/>
      <c r="AI191" s="10"/>
      <c r="AJ191" s="9"/>
      <c r="AK191" s="9"/>
      <c r="AL191" s="9"/>
      <c r="AM191" s="9"/>
      <c r="AN191" s="10"/>
      <c r="AO191" s="8"/>
      <c r="AP191" s="9"/>
      <c r="AQ191" s="9"/>
      <c r="AR191" s="9"/>
      <c r="AS191" s="10"/>
      <c r="AT191" s="9"/>
      <c r="AU191" s="9"/>
      <c r="AV191" s="9"/>
      <c r="AW191" s="9"/>
      <c r="AX191" s="10"/>
      <c r="AY191" s="8"/>
      <c r="AZ191" s="9"/>
      <c r="BA191" s="9"/>
      <c r="BB191" s="9"/>
      <c r="BC191" s="10"/>
      <c r="BD191" s="9"/>
      <c r="BE191" s="9"/>
      <c r="BF191" s="9"/>
      <c r="BG191" s="9"/>
      <c r="BH191" s="10"/>
      <c r="BI191" s="8"/>
      <c r="BJ191" s="9"/>
      <c r="BK191" s="9"/>
      <c r="BL191" s="9"/>
      <c r="BM191" s="10"/>
      <c r="BN191" s="9"/>
      <c r="BO191" s="9"/>
      <c r="BP191" s="9"/>
      <c r="BQ191" s="9"/>
      <c r="BR191" s="10"/>
      <c r="BS191" s="8"/>
      <c r="BT191" s="9"/>
      <c r="BU191" s="9"/>
      <c r="BV191" s="9"/>
      <c r="BW191" s="10"/>
      <c r="BX191" s="9"/>
      <c r="BY191" s="9"/>
      <c r="BZ191" s="9"/>
      <c r="CA191" s="9"/>
      <c r="CB191" s="10"/>
      <c r="CC191" s="8"/>
      <c r="CD191" s="9"/>
      <c r="CE191" s="9"/>
      <c r="CF191" s="9"/>
      <c r="CG191" s="10"/>
      <c r="CH191" s="9"/>
      <c r="CI191" s="9"/>
      <c r="CJ191" s="9"/>
      <c r="CK191" s="9"/>
      <c r="CL191" s="10"/>
    </row>
    <row r="192" spans="1:90" x14ac:dyDescent="0.25">
      <c r="A192" s="8"/>
      <c r="B192" s="9"/>
      <c r="C192" s="9"/>
      <c r="D192" s="9"/>
      <c r="E192" s="10"/>
      <c r="F192" s="9"/>
      <c r="G192" s="9"/>
      <c r="H192" s="9"/>
      <c r="I192" s="9"/>
      <c r="J192" s="10"/>
      <c r="K192" s="8"/>
      <c r="L192" s="9"/>
      <c r="M192" s="9"/>
      <c r="N192" s="9"/>
      <c r="O192" s="10"/>
      <c r="P192" s="9"/>
      <c r="Q192" s="9"/>
      <c r="R192" s="9"/>
      <c r="S192" s="9"/>
      <c r="T192" s="10"/>
      <c r="U192" s="8"/>
      <c r="V192" s="9"/>
      <c r="W192" s="9"/>
      <c r="X192" s="9"/>
      <c r="Y192" s="10"/>
      <c r="Z192" s="9"/>
      <c r="AA192" s="9"/>
      <c r="AB192" s="9"/>
      <c r="AC192" s="9"/>
      <c r="AD192" s="10"/>
      <c r="AE192" s="8"/>
      <c r="AF192" s="9"/>
      <c r="AG192" s="9"/>
      <c r="AH192" s="9"/>
      <c r="AI192" s="10"/>
      <c r="AJ192" s="9"/>
      <c r="AK192" s="9"/>
      <c r="AL192" s="9"/>
      <c r="AM192" s="9"/>
      <c r="AN192" s="10"/>
      <c r="AO192" s="8"/>
      <c r="AP192" s="9"/>
      <c r="AQ192" s="9"/>
      <c r="AR192" s="9"/>
      <c r="AS192" s="10"/>
      <c r="AT192" s="9"/>
      <c r="AU192" s="9"/>
      <c r="AV192" s="9"/>
      <c r="AW192" s="9"/>
      <c r="AX192" s="10"/>
      <c r="AY192" s="8"/>
      <c r="AZ192" s="9"/>
      <c r="BA192" s="9"/>
      <c r="BB192" s="9"/>
      <c r="BC192" s="10"/>
      <c r="BD192" s="9"/>
      <c r="BE192" s="9"/>
      <c r="BF192" s="9"/>
      <c r="BG192" s="9"/>
      <c r="BH192" s="10"/>
      <c r="BI192" s="8"/>
      <c r="BJ192" s="9"/>
      <c r="BK192" s="9"/>
      <c r="BL192" s="9"/>
      <c r="BM192" s="10"/>
      <c r="BN192" s="9"/>
      <c r="BO192" s="9"/>
      <c r="BP192" s="9"/>
      <c r="BQ192" s="9"/>
      <c r="BR192" s="10"/>
      <c r="BS192" s="8"/>
      <c r="BT192" s="9"/>
      <c r="BU192" s="9"/>
      <c r="BV192" s="9"/>
      <c r="BW192" s="10"/>
      <c r="BX192" s="9"/>
      <c r="BY192" s="9"/>
      <c r="BZ192" s="9"/>
      <c r="CA192" s="9"/>
      <c r="CB192" s="10"/>
      <c r="CC192" s="8"/>
      <c r="CD192" s="9"/>
      <c r="CE192" s="9"/>
      <c r="CF192" s="9"/>
      <c r="CG192" s="10"/>
      <c r="CH192" s="9"/>
      <c r="CI192" s="9"/>
      <c r="CJ192" s="9"/>
      <c r="CK192" s="9"/>
      <c r="CL192" s="10"/>
    </row>
    <row r="193" spans="1:90" x14ac:dyDescent="0.25">
      <c r="A193" s="8"/>
      <c r="B193" s="9"/>
      <c r="C193" s="9"/>
      <c r="D193" s="9"/>
      <c r="E193" s="10"/>
      <c r="F193" s="9"/>
      <c r="G193" s="9"/>
      <c r="H193" s="9"/>
      <c r="I193" s="9"/>
      <c r="J193" s="10"/>
      <c r="K193" s="8"/>
      <c r="L193" s="9"/>
      <c r="M193" s="9"/>
      <c r="N193" s="9"/>
      <c r="O193" s="10"/>
      <c r="P193" s="9"/>
      <c r="Q193" s="9"/>
      <c r="R193" s="9"/>
      <c r="S193" s="9"/>
      <c r="T193" s="10"/>
      <c r="U193" s="8"/>
      <c r="V193" s="9"/>
      <c r="W193" s="9"/>
      <c r="X193" s="9"/>
      <c r="Y193" s="10"/>
      <c r="Z193" s="9"/>
      <c r="AA193" s="9"/>
      <c r="AB193" s="9"/>
      <c r="AC193" s="9"/>
      <c r="AD193" s="10"/>
      <c r="AE193" s="8"/>
      <c r="AF193" s="9"/>
      <c r="AG193" s="9"/>
      <c r="AH193" s="9"/>
      <c r="AI193" s="10"/>
      <c r="AJ193" s="9"/>
      <c r="AK193" s="9"/>
      <c r="AL193" s="9"/>
      <c r="AM193" s="9"/>
      <c r="AN193" s="10"/>
      <c r="AO193" s="8"/>
      <c r="AP193" s="9"/>
      <c r="AQ193" s="9"/>
      <c r="AR193" s="9"/>
      <c r="AS193" s="10"/>
      <c r="AT193" s="9"/>
      <c r="AU193" s="9"/>
      <c r="AV193" s="9"/>
      <c r="AW193" s="9"/>
      <c r="AX193" s="10"/>
      <c r="AY193" s="8"/>
      <c r="AZ193" s="9"/>
      <c r="BA193" s="9"/>
      <c r="BB193" s="9"/>
      <c r="BC193" s="10"/>
      <c r="BD193" s="9"/>
      <c r="BE193" s="9"/>
      <c r="BF193" s="9"/>
      <c r="BG193" s="9"/>
      <c r="BH193" s="10"/>
      <c r="BI193" s="8"/>
      <c r="BJ193" s="9"/>
      <c r="BK193" s="9"/>
      <c r="BL193" s="9"/>
      <c r="BM193" s="10"/>
      <c r="BN193" s="9"/>
      <c r="BO193" s="9"/>
      <c r="BP193" s="9"/>
      <c r="BQ193" s="9"/>
      <c r="BR193" s="10"/>
      <c r="BS193" s="8"/>
      <c r="BT193" s="9"/>
      <c r="BU193" s="9"/>
      <c r="BV193" s="9"/>
      <c r="BW193" s="10"/>
      <c r="BX193" s="9"/>
      <c r="BY193" s="9"/>
      <c r="BZ193" s="9"/>
      <c r="CA193" s="9"/>
      <c r="CB193" s="10"/>
      <c r="CC193" s="8"/>
      <c r="CD193" s="9"/>
      <c r="CE193" s="9"/>
      <c r="CF193" s="9"/>
      <c r="CG193" s="10"/>
      <c r="CH193" s="9"/>
      <c r="CI193" s="9"/>
      <c r="CJ193" s="9"/>
      <c r="CK193" s="9"/>
      <c r="CL193" s="10"/>
    </row>
    <row r="194" spans="1:90" x14ac:dyDescent="0.25">
      <c r="A194" s="8"/>
      <c r="B194" s="9"/>
      <c r="C194" s="9"/>
      <c r="D194" s="9"/>
      <c r="E194" s="10"/>
      <c r="F194" s="9"/>
      <c r="G194" s="9"/>
      <c r="H194" s="9"/>
      <c r="I194" s="9"/>
      <c r="J194" s="10"/>
      <c r="K194" s="8"/>
      <c r="L194" s="9"/>
      <c r="M194" s="9"/>
      <c r="N194" s="9"/>
      <c r="O194" s="10"/>
      <c r="P194" s="9"/>
      <c r="Q194" s="9"/>
      <c r="R194" s="9"/>
      <c r="S194" s="9"/>
      <c r="T194" s="10"/>
      <c r="U194" s="8"/>
      <c r="V194" s="9"/>
      <c r="W194" s="9"/>
      <c r="X194" s="9"/>
      <c r="Y194" s="10"/>
      <c r="Z194" s="9"/>
      <c r="AA194" s="9"/>
      <c r="AB194" s="9"/>
      <c r="AC194" s="9"/>
      <c r="AD194" s="10"/>
      <c r="AE194" s="8"/>
      <c r="AF194" s="9"/>
      <c r="AG194" s="9"/>
      <c r="AH194" s="9"/>
      <c r="AI194" s="10"/>
      <c r="AJ194" s="9"/>
      <c r="AK194" s="9"/>
      <c r="AL194" s="9"/>
      <c r="AM194" s="9"/>
      <c r="AN194" s="10"/>
      <c r="AO194" s="8"/>
      <c r="AP194" s="9"/>
      <c r="AQ194" s="9"/>
      <c r="AR194" s="9"/>
      <c r="AS194" s="10"/>
      <c r="AT194" s="9"/>
      <c r="AU194" s="9"/>
      <c r="AV194" s="9"/>
      <c r="AW194" s="9"/>
      <c r="AX194" s="10"/>
      <c r="AY194" s="8"/>
      <c r="AZ194" s="9"/>
      <c r="BA194" s="9"/>
      <c r="BB194" s="9"/>
      <c r="BC194" s="10"/>
      <c r="BD194" s="9"/>
      <c r="BE194" s="9"/>
      <c r="BF194" s="9"/>
      <c r="BG194" s="9"/>
      <c r="BH194" s="10"/>
      <c r="BI194" s="8"/>
      <c r="BJ194" s="9"/>
      <c r="BK194" s="9"/>
      <c r="BL194" s="9"/>
      <c r="BM194" s="10"/>
      <c r="BN194" s="9"/>
      <c r="BO194" s="9"/>
      <c r="BP194" s="9"/>
      <c r="BQ194" s="9"/>
      <c r="BR194" s="10"/>
      <c r="BS194" s="8"/>
      <c r="BT194" s="9"/>
      <c r="BU194" s="9"/>
      <c r="BV194" s="9"/>
      <c r="BW194" s="10"/>
      <c r="BX194" s="9"/>
      <c r="BY194" s="9"/>
      <c r="BZ194" s="9"/>
      <c r="CA194" s="9"/>
      <c r="CB194" s="10"/>
      <c r="CC194" s="8"/>
      <c r="CD194" s="9"/>
      <c r="CE194" s="9"/>
      <c r="CF194" s="9"/>
      <c r="CG194" s="10"/>
      <c r="CH194" s="9"/>
      <c r="CI194" s="9"/>
      <c r="CJ194" s="9"/>
      <c r="CK194" s="9"/>
      <c r="CL194" s="10"/>
    </row>
    <row r="195" spans="1:90" x14ac:dyDescent="0.25">
      <c r="A195" s="8"/>
      <c r="B195" s="9"/>
      <c r="C195" s="9"/>
      <c r="D195" s="9"/>
      <c r="E195" s="10"/>
      <c r="F195" s="9"/>
      <c r="G195" s="9"/>
      <c r="H195" s="9"/>
      <c r="I195" s="9"/>
      <c r="J195" s="10"/>
      <c r="K195" s="8"/>
      <c r="L195" s="9"/>
      <c r="M195" s="9"/>
      <c r="N195" s="9"/>
      <c r="O195" s="10"/>
      <c r="P195" s="9"/>
      <c r="Q195" s="9"/>
      <c r="R195" s="9"/>
      <c r="S195" s="9"/>
      <c r="T195" s="10"/>
      <c r="U195" s="8"/>
      <c r="V195" s="9"/>
      <c r="W195" s="9"/>
      <c r="X195" s="9"/>
      <c r="Y195" s="10"/>
      <c r="Z195" s="9"/>
      <c r="AA195" s="9"/>
      <c r="AB195" s="9"/>
      <c r="AC195" s="9"/>
      <c r="AD195" s="10"/>
      <c r="AE195" s="8"/>
      <c r="AF195" s="9"/>
      <c r="AG195" s="9"/>
      <c r="AH195" s="9"/>
      <c r="AI195" s="10"/>
      <c r="AJ195" s="9"/>
      <c r="AK195" s="9"/>
      <c r="AL195" s="9"/>
      <c r="AM195" s="9"/>
      <c r="AN195" s="10"/>
      <c r="AO195" s="8"/>
      <c r="AP195" s="9"/>
      <c r="AQ195" s="9"/>
      <c r="AR195" s="9"/>
      <c r="AS195" s="10"/>
      <c r="AT195" s="9"/>
      <c r="AU195" s="9"/>
      <c r="AV195" s="9"/>
      <c r="AW195" s="9"/>
      <c r="AX195" s="10"/>
      <c r="AY195" s="8"/>
      <c r="AZ195" s="9"/>
      <c r="BA195" s="9"/>
      <c r="BB195" s="9"/>
      <c r="BC195" s="10"/>
      <c r="BD195" s="9"/>
      <c r="BE195" s="9"/>
      <c r="BF195" s="9"/>
      <c r="BG195" s="9"/>
      <c r="BH195" s="10"/>
      <c r="BI195" s="8"/>
      <c r="BJ195" s="9"/>
      <c r="BK195" s="9"/>
      <c r="BL195" s="9"/>
      <c r="BM195" s="10"/>
      <c r="BN195" s="9"/>
      <c r="BO195" s="9"/>
      <c r="BP195" s="9"/>
      <c r="BQ195" s="9"/>
      <c r="BR195" s="10"/>
      <c r="BS195" s="8"/>
      <c r="BT195" s="9"/>
      <c r="BU195" s="9"/>
      <c r="BV195" s="9"/>
      <c r="BW195" s="10"/>
      <c r="BX195" s="9"/>
      <c r="BY195" s="9"/>
      <c r="BZ195" s="9"/>
      <c r="CA195" s="9"/>
      <c r="CB195" s="10"/>
      <c r="CC195" s="8"/>
      <c r="CD195" s="9"/>
      <c r="CE195" s="9"/>
      <c r="CF195" s="9"/>
      <c r="CG195" s="10"/>
      <c r="CH195" s="9"/>
      <c r="CI195" s="9"/>
      <c r="CJ195" s="9"/>
      <c r="CK195" s="9"/>
      <c r="CL195" s="10"/>
    </row>
    <row r="196" spans="1:90" x14ac:dyDescent="0.25">
      <c r="A196" s="8"/>
      <c r="B196" s="9"/>
      <c r="C196" s="9"/>
      <c r="D196" s="9"/>
      <c r="E196" s="10"/>
      <c r="F196" s="9"/>
      <c r="G196" s="9"/>
      <c r="H196" s="9"/>
      <c r="I196" s="9"/>
      <c r="J196" s="10"/>
      <c r="K196" s="8"/>
      <c r="L196" s="9"/>
      <c r="M196" s="9"/>
      <c r="N196" s="9"/>
      <c r="O196" s="10"/>
      <c r="P196" s="9"/>
      <c r="Q196" s="9"/>
      <c r="R196" s="9"/>
      <c r="S196" s="9"/>
      <c r="T196" s="10"/>
      <c r="U196" s="8"/>
      <c r="V196" s="9"/>
      <c r="W196" s="9"/>
      <c r="X196" s="9"/>
      <c r="Y196" s="10"/>
      <c r="Z196" s="9"/>
      <c r="AA196" s="9"/>
      <c r="AB196" s="9"/>
      <c r="AC196" s="9"/>
      <c r="AD196" s="10"/>
      <c r="AE196" s="8"/>
      <c r="AF196" s="9"/>
      <c r="AG196" s="9"/>
      <c r="AH196" s="9"/>
      <c r="AI196" s="10"/>
      <c r="AJ196" s="9"/>
      <c r="AK196" s="9"/>
      <c r="AL196" s="9"/>
      <c r="AM196" s="9"/>
      <c r="AN196" s="10"/>
      <c r="AO196" s="8"/>
      <c r="AP196" s="9"/>
      <c r="AQ196" s="9"/>
      <c r="AR196" s="9"/>
      <c r="AS196" s="10"/>
      <c r="AT196" s="9"/>
      <c r="AU196" s="9"/>
      <c r="AV196" s="9"/>
      <c r="AW196" s="9"/>
      <c r="AX196" s="10"/>
      <c r="AY196" s="8"/>
      <c r="AZ196" s="9"/>
      <c r="BA196" s="9"/>
      <c r="BB196" s="9"/>
      <c r="BC196" s="10"/>
      <c r="BD196" s="9"/>
      <c r="BE196" s="9"/>
      <c r="BF196" s="9"/>
      <c r="BG196" s="9"/>
      <c r="BH196" s="10"/>
      <c r="BI196" s="8"/>
      <c r="BJ196" s="9"/>
      <c r="BK196" s="9"/>
      <c r="BL196" s="9"/>
      <c r="BM196" s="10"/>
      <c r="BN196" s="9"/>
      <c r="BO196" s="9"/>
      <c r="BP196" s="9"/>
      <c r="BQ196" s="9"/>
      <c r="BR196" s="10"/>
      <c r="BS196" s="8"/>
      <c r="BT196" s="9"/>
      <c r="BU196" s="9"/>
      <c r="BV196" s="9"/>
      <c r="BW196" s="10"/>
      <c r="BX196" s="9"/>
      <c r="BY196" s="9"/>
      <c r="BZ196" s="9"/>
      <c r="CA196" s="9"/>
      <c r="CB196" s="10"/>
      <c r="CC196" s="8"/>
      <c r="CD196" s="9"/>
      <c r="CE196" s="9"/>
      <c r="CF196" s="9"/>
      <c r="CG196" s="10"/>
      <c r="CH196" s="9"/>
      <c r="CI196" s="9"/>
      <c r="CJ196" s="9"/>
      <c r="CK196" s="9"/>
      <c r="CL196" s="10"/>
    </row>
    <row r="197" spans="1:90" x14ac:dyDescent="0.25">
      <c r="A197" s="8"/>
      <c r="B197" s="9"/>
      <c r="C197" s="9"/>
      <c r="D197" s="9"/>
      <c r="E197" s="10"/>
      <c r="F197" s="9"/>
      <c r="G197" s="9"/>
      <c r="H197" s="9"/>
      <c r="I197" s="9"/>
      <c r="J197" s="10"/>
      <c r="K197" s="8"/>
      <c r="L197" s="9"/>
      <c r="M197" s="9"/>
      <c r="N197" s="9"/>
      <c r="O197" s="10"/>
      <c r="P197" s="9"/>
      <c r="Q197" s="9"/>
      <c r="R197" s="9"/>
      <c r="S197" s="9"/>
      <c r="T197" s="10"/>
      <c r="U197" s="8"/>
      <c r="V197" s="9"/>
      <c r="W197" s="9"/>
      <c r="X197" s="9"/>
      <c r="Y197" s="10"/>
      <c r="Z197" s="9"/>
      <c r="AA197" s="9"/>
      <c r="AB197" s="9"/>
      <c r="AC197" s="9"/>
      <c r="AD197" s="10"/>
      <c r="AE197" s="8"/>
      <c r="AF197" s="9"/>
      <c r="AG197" s="9"/>
      <c r="AH197" s="9"/>
      <c r="AI197" s="10"/>
      <c r="AJ197" s="9"/>
      <c r="AK197" s="9"/>
      <c r="AL197" s="9"/>
      <c r="AM197" s="9"/>
      <c r="AN197" s="10"/>
      <c r="AO197" s="8"/>
      <c r="AP197" s="9"/>
      <c r="AQ197" s="9"/>
      <c r="AR197" s="9"/>
      <c r="AS197" s="10"/>
      <c r="AT197" s="9"/>
      <c r="AU197" s="9"/>
      <c r="AV197" s="9"/>
      <c r="AW197" s="9"/>
      <c r="AX197" s="10"/>
      <c r="AY197" s="8"/>
      <c r="AZ197" s="9"/>
      <c r="BA197" s="9"/>
      <c r="BB197" s="9"/>
      <c r="BC197" s="10"/>
      <c r="BD197" s="9"/>
      <c r="BE197" s="9"/>
      <c r="BF197" s="9"/>
      <c r="BG197" s="9"/>
      <c r="BH197" s="10"/>
      <c r="BI197" s="8"/>
      <c r="BJ197" s="9"/>
      <c r="BK197" s="9"/>
      <c r="BL197" s="9"/>
      <c r="BM197" s="10"/>
      <c r="BN197" s="9"/>
      <c r="BO197" s="9"/>
      <c r="BP197" s="9"/>
      <c r="BQ197" s="9"/>
      <c r="BR197" s="10"/>
      <c r="BS197" s="8"/>
      <c r="BT197" s="9"/>
      <c r="BU197" s="9"/>
      <c r="BV197" s="9"/>
      <c r="BW197" s="10"/>
      <c r="BX197" s="9"/>
      <c r="BY197" s="9"/>
      <c r="BZ197" s="9"/>
      <c r="CA197" s="9"/>
      <c r="CB197" s="10"/>
      <c r="CC197" s="8"/>
      <c r="CD197" s="9"/>
      <c r="CE197" s="9"/>
      <c r="CF197" s="9"/>
      <c r="CG197" s="10"/>
      <c r="CH197" s="9"/>
      <c r="CI197" s="9"/>
      <c r="CJ197" s="9"/>
      <c r="CK197" s="9"/>
      <c r="CL197" s="10"/>
    </row>
    <row r="198" spans="1:90" x14ac:dyDescent="0.25">
      <c r="A198" s="8"/>
      <c r="B198" s="9"/>
      <c r="C198" s="9"/>
      <c r="D198" s="9"/>
      <c r="E198" s="10"/>
      <c r="F198" s="9"/>
      <c r="G198" s="9"/>
      <c r="H198" s="9"/>
      <c r="I198" s="9"/>
      <c r="J198" s="10"/>
      <c r="K198" s="8"/>
      <c r="L198" s="9"/>
      <c r="M198" s="9"/>
      <c r="N198" s="9"/>
      <c r="O198" s="10"/>
      <c r="P198" s="9"/>
      <c r="Q198" s="9"/>
      <c r="R198" s="9"/>
      <c r="S198" s="9"/>
      <c r="T198" s="10"/>
      <c r="U198" s="8"/>
      <c r="V198" s="9"/>
      <c r="W198" s="9"/>
      <c r="X198" s="9"/>
      <c r="Y198" s="10"/>
      <c r="Z198" s="9"/>
      <c r="AA198" s="9"/>
      <c r="AB198" s="9"/>
      <c r="AC198" s="9"/>
      <c r="AD198" s="10"/>
      <c r="AE198" s="8"/>
      <c r="AF198" s="9"/>
      <c r="AG198" s="9"/>
      <c r="AH198" s="9"/>
      <c r="AI198" s="10"/>
      <c r="AJ198" s="9"/>
      <c r="AK198" s="9"/>
      <c r="AL198" s="9"/>
      <c r="AM198" s="9"/>
      <c r="AN198" s="10"/>
      <c r="AO198" s="8"/>
      <c r="AP198" s="9"/>
      <c r="AQ198" s="9"/>
      <c r="AR198" s="9"/>
      <c r="AS198" s="10"/>
      <c r="AT198" s="9"/>
      <c r="AU198" s="9"/>
      <c r="AV198" s="9"/>
      <c r="AW198" s="9"/>
      <c r="AX198" s="10"/>
      <c r="AY198" s="8"/>
      <c r="AZ198" s="9"/>
      <c r="BA198" s="9"/>
      <c r="BB198" s="9"/>
      <c r="BC198" s="10"/>
      <c r="BD198" s="9"/>
      <c r="BE198" s="9"/>
      <c r="BF198" s="9"/>
      <c r="BG198" s="9"/>
      <c r="BH198" s="10"/>
      <c r="BI198" s="8"/>
      <c r="BJ198" s="9"/>
      <c r="BK198" s="9"/>
      <c r="BL198" s="9"/>
      <c r="BM198" s="10"/>
      <c r="BN198" s="9"/>
      <c r="BO198" s="9"/>
      <c r="BP198" s="9"/>
      <c r="BQ198" s="9"/>
      <c r="BR198" s="10"/>
      <c r="BS198" s="8"/>
      <c r="BT198" s="9"/>
      <c r="BU198" s="9"/>
      <c r="BV198" s="9"/>
      <c r="BW198" s="10"/>
      <c r="BX198" s="9"/>
      <c r="BY198" s="9"/>
      <c r="BZ198" s="9"/>
      <c r="CA198" s="9"/>
      <c r="CB198" s="10"/>
      <c r="CC198" s="8"/>
      <c r="CD198" s="9"/>
      <c r="CE198" s="9"/>
      <c r="CF198" s="9"/>
      <c r="CG198" s="10"/>
      <c r="CH198" s="9"/>
      <c r="CI198" s="9"/>
      <c r="CJ198" s="9"/>
      <c r="CK198" s="9"/>
      <c r="CL198" s="10"/>
    </row>
    <row r="199" spans="1:90" x14ac:dyDescent="0.25">
      <c r="A199" s="8"/>
      <c r="B199" s="9"/>
      <c r="C199" s="9"/>
      <c r="D199" s="9"/>
      <c r="E199" s="10"/>
      <c r="F199" s="9"/>
      <c r="G199" s="9"/>
      <c r="H199" s="9"/>
      <c r="I199" s="9"/>
      <c r="J199" s="10"/>
      <c r="K199" s="8"/>
      <c r="L199" s="9"/>
      <c r="M199" s="9"/>
      <c r="N199" s="9"/>
      <c r="O199" s="10"/>
      <c r="P199" s="9"/>
      <c r="Q199" s="9"/>
      <c r="R199" s="9"/>
      <c r="S199" s="9"/>
      <c r="T199" s="10"/>
      <c r="U199" s="8"/>
      <c r="V199" s="9"/>
      <c r="W199" s="9"/>
      <c r="X199" s="9"/>
      <c r="Y199" s="10"/>
      <c r="Z199" s="9"/>
      <c r="AA199" s="9"/>
      <c r="AB199" s="9"/>
      <c r="AC199" s="9"/>
      <c r="AD199" s="10"/>
      <c r="AE199" s="8"/>
      <c r="AF199" s="9"/>
      <c r="AG199" s="9"/>
      <c r="AH199" s="9"/>
      <c r="AI199" s="10"/>
      <c r="AJ199" s="9"/>
      <c r="AK199" s="9"/>
      <c r="AL199" s="9"/>
      <c r="AM199" s="9"/>
      <c r="AN199" s="10"/>
      <c r="AO199" s="8"/>
      <c r="AP199" s="9"/>
      <c r="AQ199" s="9"/>
      <c r="AR199" s="9"/>
      <c r="AS199" s="10"/>
      <c r="AT199" s="9"/>
      <c r="AU199" s="9"/>
      <c r="AV199" s="9"/>
      <c r="AW199" s="9"/>
      <c r="AX199" s="10"/>
      <c r="AY199" s="8"/>
      <c r="AZ199" s="9"/>
      <c r="BA199" s="9"/>
      <c r="BB199" s="9"/>
      <c r="BC199" s="10"/>
      <c r="BD199" s="9"/>
      <c r="BE199" s="9"/>
      <c r="BF199" s="9"/>
      <c r="BG199" s="9"/>
      <c r="BH199" s="10"/>
      <c r="BI199" s="8"/>
      <c r="BJ199" s="9"/>
      <c r="BK199" s="9"/>
      <c r="BL199" s="9"/>
      <c r="BM199" s="10"/>
      <c r="BN199" s="9"/>
      <c r="BO199" s="9"/>
      <c r="BP199" s="9"/>
      <c r="BQ199" s="9"/>
      <c r="BR199" s="10"/>
      <c r="BS199" s="8"/>
      <c r="BT199" s="9"/>
      <c r="BU199" s="9"/>
      <c r="BV199" s="9"/>
      <c r="BW199" s="10"/>
      <c r="BX199" s="9"/>
      <c r="BY199" s="9"/>
      <c r="BZ199" s="9"/>
      <c r="CA199" s="9"/>
      <c r="CB199" s="10"/>
      <c r="CC199" s="8"/>
      <c r="CD199" s="9"/>
      <c r="CE199" s="9"/>
      <c r="CF199" s="9"/>
      <c r="CG199" s="10"/>
      <c r="CH199" s="9"/>
      <c r="CI199" s="9"/>
      <c r="CJ199" s="9"/>
      <c r="CK199" s="9"/>
      <c r="CL199" s="10"/>
    </row>
    <row r="200" spans="1:90" x14ac:dyDescent="0.25">
      <c r="A200" s="8"/>
      <c r="B200" s="9"/>
      <c r="C200" s="9"/>
      <c r="D200" s="9"/>
      <c r="E200" s="10"/>
      <c r="F200" s="9"/>
      <c r="G200" s="9"/>
      <c r="H200" s="9"/>
      <c r="I200" s="9"/>
      <c r="J200" s="10"/>
      <c r="K200" s="8"/>
      <c r="L200" s="9"/>
      <c r="M200" s="9"/>
      <c r="N200" s="9"/>
      <c r="O200" s="10"/>
      <c r="P200" s="9"/>
      <c r="Q200" s="9"/>
      <c r="R200" s="9"/>
      <c r="S200" s="9"/>
      <c r="T200" s="10"/>
      <c r="U200" s="8"/>
      <c r="V200" s="9"/>
      <c r="W200" s="9"/>
      <c r="X200" s="9"/>
      <c r="Y200" s="10"/>
      <c r="Z200" s="9"/>
      <c r="AA200" s="9"/>
      <c r="AB200" s="9"/>
      <c r="AC200" s="9"/>
      <c r="AD200" s="10"/>
      <c r="AE200" s="8"/>
      <c r="AF200" s="9"/>
      <c r="AG200" s="9"/>
      <c r="AH200" s="9"/>
      <c r="AI200" s="10"/>
      <c r="AJ200" s="9"/>
      <c r="AK200" s="9"/>
      <c r="AL200" s="9"/>
      <c r="AM200" s="9"/>
      <c r="AN200" s="10"/>
      <c r="AO200" s="8"/>
      <c r="AP200" s="9"/>
      <c r="AQ200" s="9"/>
      <c r="AR200" s="9"/>
      <c r="AS200" s="10"/>
      <c r="AT200" s="9"/>
      <c r="AU200" s="9"/>
      <c r="AV200" s="9"/>
      <c r="AW200" s="9"/>
      <c r="AX200" s="10"/>
      <c r="AY200" s="8"/>
      <c r="AZ200" s="9"/>
      <c r="BA200" s="9"/>
      <c r="BB200" s="9"/>
      <c r="BC200" s="10"/>
      <c r="BD200" s="9"/>
      <c r="BE200" s="9"/>
      <c r="BF200" s="9"/>
      <c r="BG200" s="9"/>
      <c r="BH200" s="10"/>
      <c r="BI200" s="8"/>
      <c r="BJ200" s="9"/>
      <c r="BK200" s="9"/>
      <c r="BL200" s="9"/>
      <c r="BM200" s="10"/>
      <c r="BN200" s="9"/>
      <c r="BO200" s="9"/>
      <c r="BP200" s="9"/>
      <c r="BQ200" s="9"/>
      <c r="BR200" s="10"/>
      <c r="BS200" s="8"/>
      <c r="BT200" s="9"/>
      <c r="BU200" s="9"/>
      <c r="BV200" s="9"/>
      <c r="BW200" s="10"/>
      <c r="BX200" s="9"/>
      <c r="BY200" s="9"/>
      <c r="BZ200" s="9"/>
      <c r="CA200" s="9"/>
      <c r="CB200" s="10"/>
      <c r="CC200" s="8"/>
      <c r="CD200" s="9"/>
      <c r="CE200" s="9"/>
      <c r="CF200" s="9"/>
      <c r="CG200" s="10"/>
      <c r="CH200" s="9"/>
      <c r="CI200" s="9"/>
      <c r="CJ200" s="9"/>
      <c r="CK200" s="9"/>
      <c r="CL200" s="10"/>
    </row>
    <row r="201" spans="1:90" x14ac:dyDescent="0.25">
      <c r="A201" s="8"/>
      <c r="B201" s="9"/>
      <c r="C201" s="9"/>
      <c r="D201" s="9"/>
      <c r="E201" s="10"/>
      <c r="F201" s="9"/>
      <c r="G201" s="9"/>
      <c r="H201" s="9"/>
      <c r="I201" s="9"/>
      <c r="J201" s="10"/>
      <c r="K201" s="8"/>
      <c r="L201" s="9"/>
      <c r="M201" s="9"/>
      <c r="N201" s="9"/>
      <c r="O201" s="10"/>
      <c r="P201" s="9"/>
      <c r="Q201" s="9"/>
      <c r="R201" s="9"/>
      <c r="S201" s="9"/>
      <c r="T201" s="10"/>
      <c r="U201" s="8"/>
      <c r="V201" s="9"/>
      <c r="W201" s="9"/>
      <c r="X201" s="9"/>
      <c r="Y201" s="10"/>
      <c r="Z201" s="9"/>
      <c r="AA201" s="9"/>
      <c r="AB201" s="9"/>
      <c r="AC201" s="9"/>
      <c r="AD201" s="10"/>
      <c r="AE201" s="8"/>
      <c r="AF201" s="9"/>
      <c r="AG201" s="9"/>
      <c r="AH201" s="9"/>
      <c r="AI201" s="10"/>
      <c r="AJ201" s="9"/>
      <c r="AK201" s="9"/>
      <c r="AL201" s="9"/>
      <c r="AM201" s="9"/>
      <c r="AN201" s="10"/>
      <c r="AO201" s="8"/>
      <c r="AP201" s="9"/>
      <c r="AQ201" s="9"/>
      <c r="AR201" s="9"/>
      <c r="AS201" s="10"/>
      <c r="AT201" s="9"/>
      <c r="AU201" s="9"/>
      <c r="AV201" s="9"/>
      <c r="AW201" s="9"/>
      <c r="AX201" s="10"/>
      <c r="AY201" s="8"/>
      <c r="AZ201" s="9"/>
      <c r="BA201" s="9"/>
      <c r="BB201" s="9"/>
      <c r="BC201" s="10"/>
      <c r="BD201" s="9"/>
      <c r="BE201" s="9"/>
      <c r="BF201" s="9"/>
      <c r="BG201" s="9"/>
      <c r="BH201" s="10"/>
      <c r="BI201" s="8"/>
      <c r="BJ201" s="9"/>
      <c r="BK201" s="9"/>
      <c r="BL201" s="9"/>
      <c r="BM201" s="10"/>
      <c r="BN201" s="9"/>
      <c r="BO201" s="9"/>
      <c r="BP201" s="9"/>
      <c r="BQ201" s="9"/>
      <c r="BR201" s="10"/>
      <c r="BS201" s="8"/>
      <c r="BT201" s="9"/>
      <c r="BU201" s="9"/>
      <c r="BV201" s="9"/>
      <c r="BW201" s="10"/>
      <c r="BX201" s="9"/>
      <c r="BY201" s="9"/>
      <c r="BZ201" s="9"/>
      <c r="CA201" s="9"/>
      <c r="CB201" s="10"/>
      <c r="CC201" s="8"/>
      <c r="CD201" s="9"/>
      <c r="CE201" s="9"/>
      <c r="CF201" s="9"/>
      <c r="CG201" s="10"/>
      <c r="CH201" s="9"/>
      <c r="CI201" s="9"/>
      <c r="CJ201" s="9"/>
      <c r="CK201" s="9"/>
      <c r="CL201" s="10"/>
    </row>
    <row r="202" spans="1:90" x14ac:dyDescent="0.25">
      <c r="A202" s="8"/>
      <c r="B202" s="9"/>
      <c r="C202" s="9"/>
      <c r="D202" s="9"/>
      <c r="E202" s="10"/>
      <c r="F202" s="9"/>
      <c r="G202" s="9"/>
      <c r="H202" s="9"/>
      <c r="I202" s="9"/>
      <c r="J202" s="10"/>
      <c r="K202" s="8"/>
      <c r="L202" s="9"/>
      <c r="M202" s="9"/>
      <c r="N202" s="9"/>
      <c r="O202" s="10"/>
      <c r="P202" s="9"/>
      <c r="Q202" s="9"/>
      <c r="R202" s="9"/>
      <c r="S202" s="9"/>
      <c r="T202" s="10"/>
      <c r="U202" s="8"/>
      <c r="V202" s="9"/>
      <c r="W202" s="9"/>
      <c r="X202" s="9"/>
      <c r="Y202" s="10"/>
      <c r="Z202" s="9"/>
      <c r="AA202" s="9"/>
      <c r="AB202" s="9"/>
      <c r="AC202" s="9"/>
      <c r="AD202" s="10"/>
      <c r="AE202" s="8"/>
      <c r="AF202" s="9"/>
      <c r="AG202" s="9"/>
      <c r="AH202" s="9"/>
      <c r="AI202" s="10"/>
      <c r="AJ202" s="9"/>
      <c r="AK202" s="9"/>
      <c r="AL202" s="9"/>
      <c r="AM202" s="9"/>
      <c r="AN202" s="10"/>
      <c r="AO202" s="8"/>
      <c r="AP202" s="9"/>
      <c r="AQ202" s="9"/>
      <c r="AR202" s="9"/>
      <c r="AS202" s="10"/>
      <c r="AT202" s="9"/>
      <c r="AU202" s="9"/>
      <c r="AV202" s="9"/>
      <c r="AW202" s="9"/>
      <c r="AX202" s="10"/>
      <c r="AY202" s="8"/>
      <c r="AZ202" s="9"/>
      <c r="BA202" s="9"/>
      <c r="BB202" s="9"/>
      <c r="BC202" s="10"/>
      <c r="BD202" s="9"/>
      <c r="BE202" s="9"/>
      <c r="BF202" s="9"/>
      <c r="BG202" s="9"/>
      <c r="BH202" s="10"/>
      <c r="BI202" s="8"/>
      <c r="BJ202" s="9"/>
      <c r="BK202" s="9"/>
      <c r="BL202" s="9"/>
      <c r="BM202" s="10"/>
      <c r="BN202" s="9"/>
      <c r="BO202" s="9"/>
      <c r="BP202" s="9"/>
      <c r="BQ202" s="9"/>
      <c r="BR202" s="10"/>
      <c r="BS202" s="8"/>
      <c r="BT202" s="9"/>
      <c r="BU202" s="9"/>
      <c r="BV202" s="9"/>
      <c r="BW202" s="10"/>
      <c r="BX202" s="9"/>
      <c r="BY202" s="9"/>
      <c r="BZ202" s="9"/>
      <c r="CA202" s="9"/>
      <c r="CB202" s="10"/>
      <c r="CC202" s="8"/>
      <c r="CD202" s="9"/>
      <c r="CE202" s="9"/>
      <c r="CF202" s="9"/>
      <c r="CG202" s="10"/>
      <c r="CH202" s="9"/>
      <c r="CI202" s="9"/>
      <c r="CJ202" s="9"/>
      <c r="CK202" s="9"/>
      <c r="CL202" s="10"/>
    </row>
    <row r="203" spans="1:90" x14ac:dyDescent="0.25">
      <c r="A203" s="8"/>
      <c r="B203" s="9"/>
      <c r="C203" s="9"/>
      <c r="D203" s="9"/>
      <c r="E203" s="10"/>
      <c r="F203" s="9"/>
      <c r="G203" s="9"/>
      <c r="H203" s="9"/>
      <c r="I203" s="9"/>
      <c r="J203" s="10"/>
      <c r="K203" s="8"/>
      <c r="L203" s="9"/>
      <c r="M203" s="9"/>
      <c r="N203" s="9"/>
      <c r="O203" s="10"/>
      <c r="P203" s="9"/>
      <c r="Q203" s="9"/>
      <c r="R203" s="9"/>
      <c r="S203" s="9"/>
      <c r="T203" s="10"/>
      <c r="U203" s="8"/>
      <c r="V203" s="9"/>
      <c r="W203" s="9"/>
      <c r="X203" s="9"/>
      <c r="Y203" s="10"/>
      <c r="Z203" s="9"/>
      <c r="AA203" s="9"/>
      <c r="AB203" s="9"/>
      <c r="AC203" s="9"/>
      <c r="AD203" s="10"/>
      <c r="AE203" s="8"/>
      <c r="AF203" s="9"/>
      <c r="AG203" s="9"/>
      <c r="AH203" s="9"/>
      <c r="AI203" s="10"/>
      <c r="AJ203" s="9"/>
      <c r="AK203" s="9"/>
      <c r="AL203" s="9"/>
      <c r="AM203" s="9"/>
      <c r="AN203" s="10"/>
      <c r="AO203" s="8"/>
      <c r="AP203" s="9"/>
      <c r="AQ203" s="9"/>
      <c r="AR203" s="9"/>
      <c r="AS203" s="10"/>
      <c r="AT203" s="9"/>
      <c r="AU203" s="9"/>
      <c r="AV203" s="9"/>
      <c r="AW203" s="9"/>
      <c r="AX203" s="10"/>
      <c r="AY203" s="8"/>
      <c r="AZ203" s="9"/>
      <c r="BA203" s="9"/>
      <c r="BB203" s="9"/>
      <c r="BC203" s="10"/>
      <c r="BD203" s="9"/>
      <c r="BE203" s="9"/>
      <c r="BF203" s="9"/>
      <c r="BG203" s="9"/>
      <c r="BH203" s="10"/>
      <c r="BI203" s="8"/>
      <c r="BJ203" s="9"/>
      <c r="BK203" s="9"/>
      <c r="BL203" s="9"/>
      <c r="BM203" s="10"/>
      <c r="BN203" s="9"/>
      <c r="BO203" s="9"/>
      <c r="BP203" s="9"/>
      <c r="BQ203" s="9"/>
      <c r="BR203" s="10"/>
      <c r="BS203" s="8"/>
      <c r="BT203" s="9"/>
      <c r="BU203" s="9"/>
      <c r="BV203" s="9"/>
      <c r="BW203" s="10"/>
      <c r="BX203" s="9"/>
      <c r="BY203" s="9"/>
      <c r="BZ203" s="9"/>
      <c r="CA203" s="9"/>
      <c r="CB203" s="10"/>
      <c r="CC203" s="8"/>
      <c r="CD203" s="9"/>
      <c r="CE203" s="9"/>
      <c r="CF203" s="9"/>
      <c r="CG203" s="10"/>
      <c r="CH203" s="9"/>
      <c r="CI203" s="9"/>
      <c r="CJ203" s="9"/>
      <c r="CK203" s="9"/>
      <c r="CL203" s="10"/>
    </row>
    <row r="204" spans="1:90" x14ac:dyDescent="0.25">
      <c r="A204" s="8"/>
      <c r="B204" s="9"/>
      <c r="C204" s="9"/>
      <c r="D204" s="9"/>
      <c r="E204" s="10"/>
      <c r="F204" s="9"/>
      <c r="G204" s="9"/>
      <c r="H204" s="9"/>
      <c r="I204" s="9"/>
      <c r="J204" s="10"/>
      <c r="K204" s="8"/>
      <c r="L204" s="9"/>
      <c r="M204" s="9"/>
      <c r="N204" s="9"/>
      <c r="O204" s="10"/>
      <c r="P204" s="9"/>
      <c r="Q204" s="9"/>
      <c r="R204" s="9"/>
      <c r="S204" s="9"/>
      <c r="T204" s="10"/>
      <c r="U204" s="8"/>
      <c r="V204" s="9"/>
      <c r="W204" s="9"/>
      <c r="X204" s="9"/>
      <c r="Y204" s="10"/>
      <c r="Z204" s="9"/>
      <c r="AA204" s="9"/>
      <c r="AB204" s="9"/>
      <c r="AC204" s="9"/>
      <c r="AD204" s="10"/>
      <c r="AE204" s="8"/>
      <c r="AF204" s="9"/>
      <c r="AG204" s="9"/>
      <c r="AH204" s="9"/>
      <c r="AI204" s="10"/>
      <c r="AJ204" s="9"/>
      <c r="AK204" s="9"/>
      <c r="AL204" s="9"/>
      <c r="AM204" s="9"/>
      <c r="AN204" s="10"/>
      <c r="AO204" s="8"/>
      <c r="AP204" s="9"/>
      <c r="AQ204" s="9"/>
      <c r="AR204" s="9"/>
      <c r="AS204" s="10"/>
      <c r="AT204" s="9"/>
      <c r="AU204" s="9"/>
      <c r="AV204" s="9"/>
      <c r="AW204" s="9"/>
      <c r="AX204" s="10"/>
      <c r="AY204" s="8"/>
      <c r="AZ204" s="9"/>
      <c r="BA204" s="9"/>
      <c r="BB204" s="9"/>
      <c r="BC204" s="10"/>
      <c r="BD204" s="9"/>
      <c r="BE204" s="9"/>
      <c r="BF204" s="9"/>
      <c r="BG204" s="9"/>
      <c r="BH204" s="10"/>
      <c r="BI204" s="8"/>
      <c r="BJ204" s="9"/>
      <c r="BK204" s="9"/>
      <c r="BL204" s="9"/>
      <c r="BM204" s="10"/>
      <c r="BN204" s="9"/>
      <c r="BO204" s="9"/>
      <c r="BP204" s="9"/>
      <c r="BQ204" s="9"/>
      <c r="BR204" s="10"/>
      <c r="BS204" s="8"/>
      <c r="BT204" s="9"/>
      <c r="BU204" s="9"/>
      <c r="BV204" s="9"/>
      <c r="BW204" s="10"/>
      <c r="BX204" s="9"/>
      <c r="BY204" s="9"/>
      <c r="BZ204" s="9"/>
      <c r="CA204" s="9"/>
      <c r="CB204" s="10"/>
      <c r="CC204" s="8"/>
      <c r="CD204" s="9"/>
      <c r="CE204" s="9"/>
      <c r="CF204" s="9"/>
      <c r="CG204" s="10"/>
      <c r="CH204" s="9"/>
      <c r="CI204" s="9"/>
      <c r="CJ204" s="9"/>
      <c r="CK204" s="9"/>
      <c r="CL204" s="10"/>
    </row>
    <row r="205" spans="1:90" x14ac:dyDescent="0.25">
      <c r="A205" s="8"/>
      <c r="B205" s="9"/>
      <c r="C205" s="9"/>
      <c r="D205" s="9"/>
      <c r="E205" s="10"/>
      <c r="F205" s="9"/>
      <c r="G205" s="9"/>
      <c r="H205" s="9"/>
      <c r="I205" s="9"/>
      <c r="J205" s="10"/>
      <c r="K205" s="8"/>
      <c r="L205" s="9"/>
      <c r="M205" s="9"/>
      <c r="N205" s="9"/>
      <c r="O205" s="10"/>
      <c r="P205" s="9"/>
      <c r="Q205" s="9"/>
      <c r="R205" s="9"/>
      <c r="S205" s="9"/>
      <c r="T205" s="10"/>
      <c r="U205" s="8"/>
      <c r="V205" s="9"/>
      <c r="W205" s="9"/>
      <c r="X205" s="9"/>
      <c r="Y205" s="10"/>
      <c r="Z205" s="9"/>
      <c r="AA205" s="9"/>
      <c r="AB205" s="9"/>
      <c r="AC205" s="9"/>
      <c r="AD205" s="10"/>
      <c r="AE205" s="8"/>
      <c r="AF205" s="9"/>
      <c r="AG205" s="9"/>
      <c r="AH205" s="9"/>
      <c r="AI205" s="10"/>
      <c r="AJ205" s="9"/>
      <c r="AK205" s="9"/>
      <c r="AL205" s="9"/>
      <c r="AM205" s="9"/>
      <c r="AN205" s="10"/>
      <c r="AO205" s="8"/>
      <c r="AP205" s="9"/>
      <c r="AQ205" s="9"/>
      <c r="AR205" s="9"/>
      <c r="AS205" s="10"/>
      <c r="AT205" s="9"/>
      <c r="AU205" s="9"/>
      <c r="AV205" s="9"/>
      <c r="AW205" s="9"/>
      <c r="AX205" s="10"/>
      <c r="AY205" s="8"/>
      <c r="AZ205" s="9"/>
      <c r="BA205" s="9"/>
      <c r="BB205" s="9"/>
      <c r="BC205" s="10"/>
      <c r="BD205" s="9"/>
      <c r="BE205" s="9"/>
      <c r="BF205" s="9"/>
      <c r="BG205" s="9"/>
      <c r="BH205" s="10"/>
      <c r="BI205" s="8"/>
      <c r="BJ205" s="9"/>
      <c r="BK205" s="9"/>
      <c r="BL205" s="9"/>
      <c r="BM205" s="10"/>
      <c r="BN205" s="9"/>
      <c r="BO205" s="9"/>
      <c r="BP205" s="9"/>
      <c r="BQ205" s="9"/>
      <c r="BR205" s="10"/>
      <c r="BS205" s="8"/>
      <c r="BT205" s="9"/>
      <c r="BU205" s="9"/>
      <c r="BV205" s="9"/>
      <c r="BW205" s="10"/>
      <c r="BX205" s="9"/>
      <c r="BY205" s="9"/>
      <c r="BZ205" s="9"/>
      <c r="CA205" s="9"/>
      <c r="CB205" s="10"/>
      <c r="CC205" s="8"/>
      <c r="CD205" s="9"/>
      <c r="CE205" s="9"/>
      <c r="CF205" s="9"/>
      <c r="CG205" s="10"/>
      <c r="CH205" s="9"/>
      <c r="CI205" s="9"/>
      <c r="CJ205" s="9"/>
      <c r="CK205" s="9"/>
      <c r="CL205" s="10"/>
    </row>
    <row r="206" spans="1:90" x14ac:dyDescent="0.25">
      <c r="A206" s="8"/>
      <c r="B206" s="9"/>
      <c r="C206" s="9"/>
      <c r="D206" s="9"/>
      <c r="E206" s="10"/>
      <c r="F206" s="9"/>
      <c r="G206" s="9"/>
      <c r="H206" s="9"/>
      <c r="I206" s="9"/>
      <c r="J206" s="10"/>
      <c r="K206" s="8"/>
      <c r="L206" s="9"/>
      <c r="M206" s="9"/>
      <c r="N206" s="9"/>
      <c r="O206" s="10"/>
      <c r="P206" s="9"/>
      <c r="Q206" s="9"/>
      <c r="R206" s="9"/>
      <c r="S206" s="9"/>
      <c r="T206" s="10"/>
      <c r="U206" s="8"/>
      <c r="V206" s="9"/>
      <c r="W206" s="9"/>
      <c r="X206" s="9"/>
      <c r="Y206" s="10"/>
      <c r="Z206" s="9"/>
      <c r="AA206" s="9"/>
      <c r="AB206" s="9"/>
      <c r="AC206" s="9"/>
      <c r="AD206" s="10"/>
      <c r="AE206" s="8"/>
      <c r="AF206" s="9"/>
      <c r="AG206" s="9"/>
      <c r="AH206" s="9"/>
      <c r="AI206" s="10"/>
      <c r="AJ206" s="9"/>
      <c r="AK206" s="9"/>
      <c r="AL206" s="9"/>
      <c r="AM206" s="9"/>
      <c r="AN206" s="10"/>
      <c r="AO206" s="8"/>
      <c r="AP206" s="9"/>
      <c r="AQ206" s="9"/>
      <c r="AR206" s="9"/>
      <c r="AS206" s="10"/>
      <c r="AT206" s="9"/>
      <c r="AU206" s="9"/>
      <c r="AV206" s="9"/>
      <c r="AW206" s="9"/>
      <c r="AX206" s="10"/>
      <c r="AY206" s="8"/>
      <c r="AZ206" s="9"/>
      <c r="BA206" s="9"/>
      <c r="BB206" s="9"/>
      <c r="BC206" s="10"/>
      <c r="BD206" s="9"/>
      <c r="BE206" s="9"/>
      <c r="BF206" s="9"/>
      <c r="BG206" s="9"/>
      <c r="BH206" s="10"/>
      <c r="BI206" s="8"/>
      <c r="BJ206" s="9"/>
      <c r="BK206" s="9"/>
      <c r="BL206" s="9"/>
      <c r="BM206" s="10"/>
      <c r="BN206" s="9"/>
      <c r="BO206" s="9"/>
      <c r="BP206" s="9"/>
      <c r="BQ206" s="9"/>
      <c r="BR206" s="10"/>
      <c r="BS206" s="8"/>
      <c r="BT206" s="9"/>
      <c r="BU206" s="9"/>
      <c r="BV206" s="9"/>
      <c r="BW206" s="10"/>
      <c r="BX206" s="9"/>
      <c r="BY206" s="9"/>
      <c r="BZ206" s="9"/>
      <c r="CA206" s="9"/>
      <c r="CB206" s="10"/>
      <c r="CC206" s="8"/>
      <c r="CD206" s="9"/>
      <c r="CE206" s="9"/>
      <c r="CF206" s="9"/>
      <c r="CG206" s="10"/>
      <c r="CH206" s="9"/>
      <c r="CI206" s="9"/>
      <c r="CJ206" s="9"/>
      <c r="CK206" s="9"/>
      <c r="CL206" s="10"/>
    </row>
    <row r="207" spans="1:90" x14ac:dyDescent="0.25">
      <c r="A207" s="8"/>
      <c r="B207" s="9"/>
      <c r="C207" s="9"/>
      <c r="D207" s="9"/>
      <c r="E207" s="10"/>
      <c r="F207" s="9"/>
      <c r="G207" s="9"/>
      <c r="H207" s="9"/>
      <c r="I207" s="9"/>
      <c r="J207" s="10"/>
      <c r="K207" s="8"/>
      <c r="L207" s="9"/>
      <c r="M207" s="9"/>
      <c r="N207" s="9"/>
      <c r="O207" s="10"/>
      <c r="P207" s="9"/>
      <c r="Q207" s="9"/>
      <c r="R207" s="9"/>
      <c r="S207" s="9"/>
      <c r="T207" s="10"/>
      <c r="U207" s="8"/>
      <c r="V207" s="9"/>
      <c r="W207" s="9"/>
      <c r="X207" s="9"/>
      <c r="Y207" s="10"/>
      <c r="Z207" s="9"/>
      <c r="AA207" s="9"/>
      <c r="AB207" s="9"/>
      <c r="AC207" s="9"/>
      <c r="AD207" s="10"/>
      <c r="AE207" s="8"/>
      <c r="AF207" s="9"/>
      <c r="AG207" s="9"/>
      <c r="AH207" s="9"/>
      <c r="AI207" s="10"/>
      <c r="AJ207" s="9"/>
      <c r="AK207" s="9"/>
      <c r="AL207" s="9"/>
      <c r="AM207" s="9"/>
      <c r="AN207" s="10"/>
      <c r="AO207" s="8"/>
      <c r="AP207" s="9"/>
      <c r="AQ207" s="9"/>
      <c r="AR207" s="9"/>
      <c r="AS207" s="10"/>
      <c r="AT207" s="9"/>
      <c r="AU207" s="9"/>
      <c r="AV207" s="9"/>
      <c r="AW207" s="9"/>
      <c r="AX207" s="10"/>
      <c r="AY207" s="8"/>
      <c r="AZ207" s="9"/>
      <c r="BA207" s="9"/>
      <c r="BB207" s="9"/>
      <c r="BC207" s="10"/>
      <c r="BD207" s="9"/>
      <c r="BE207" s="9"/>
      <c r="BF207" s="9"/>
      <c r="BG207" s="9"/>
      <c r="BH207" s="10"/>
      <c r="BI207" s="8"/>
      <c r="BJ207" s="9"/>
      <c r="BK207" s="9"/>
      <c r="BL207" s="9"/>
      <c r="BM207" s="10"/>
      <c r="BN207" s="9"/>
      <c r="BO207" s="9"/>
      <c r="BP207" s="9"/>
      <c r="BQ207" s="9"/>
      <c r="BR207" s="10"/>
      <c r="BS207" s="8"/>
      <c r="BT207" s="9"/>
      <c r="BU207" s="9"/>
      <c r="BV207" s="9"/>
      <c r="BW207" s="10"/>
      <c r="BX207" s="9"/>
      <c r="BY207" s="9"/>
      <c r="BZ207" s="9"/>
      <c r="CA207" s="9"/>
      <c r="CB207" s="10"/>
      <c r="CC207" s="8"/>
      <c r="CD207" s="9"/>
      <c r="CE207" s="9"/>
      <c r="CF207" s="9"/>
      <c r="CG207" s="10"/>
      <c r="CH207" s="9"/>
      <c r="CI207" s="9"/>
      <c r="CJ207" s="9"/>
      <c r="CK207" s="9"/>
      <c r="CL207" s="10"/>
    </row>
    <row r="208" spans="1:90" x14ac:dyDescent="0.25">
      <c r="A208" s="8"/>
      <c r="B208" s="9"/>
      <c r="C208" s="9"/>
      <c r="D208" s="9"/>
      <c r="E208" s="10"/>
      <c r="F208" s="9"/>
      <c r="G208" s="9"/>
      <c r="H208" s="9"/>
      <c r="I208" s="9"/>
      <c r="J208" s="10"/>
      <c r="K208" s="8"/>
      <c r="L208" s="9"/>
      <c r="M208" s="9"/>
      <c r="N208" s="9"/>
      <c r="O208" s="10"/>
      <c r="P208" s="9"/>
      <c r="Q208" s="9"/>
      <c r="R208" s="9"/>
      <c r="S208" s="9"/>
      <c r="T208" s="10"/>
      <c r="U208" s="8"/>
      <c r="V208" s="9"/>
      <c r="W208" s="9"/>
      <c r="X208" s="9"/>
      <c r="Y208" s="10"/>
      <c r="Z208" s="9"/>
      <c r="AA208" s="9"/>
      <c r="AB208" s="9"/>
      <c r="AC208" s="9"/>
      <c r="AD208" s="10"/>
      <c r="AE208" s="8"/>
      <c r="AF208" s="9"/>
      <c r="AG208" s="9"/>
      <c r="AH208" s="9"/>
      <c r="AI208" s="10"/>
      <c r="AJ208" s="9"/>
      <c r="AK208" s="9"/>
      <c r="AL208" s="9"/>
      <c r="AM208" s="9"/>
      <c r="AN208" s="10"/>
      <c r="AO208" s="8"/>
      <c r="AP208" s="9"/>
      <c r="AQ208" s="9"/>
      <c r="AR208" s="9"/>
      <c r="AS208" s="10"/>
      <c r="AT208" s="9"/>
      <c r="AU208" s="9"/>
      <c r="AV208" s="9"/>
      <c r="AW208" s="9"/>
      <c r="AX208" s="10"/>
      <c r="AY208" s="8"/>
      <c r="AZ208" s="9"/>
      <c r="BA208" s="9"/>
      <c r="BB208" s="9"/>
      <c r="BC208" s="10"/>
      <c r="BD208" s="9"/>
      <c r="BE208" s="9"/>
      <c r="BF208" s="9"/>
      <c r="BG208" s="9"/>
      <c r="BH208" s="10"/>
      <c r="BI208" s="8"/>
      <c r="BJ208" s="9"/>
      <c r="BK208" s="9"/>
      <c r="BL208" s="9"/>
      <c r="BM208" s="10"/>
      <c r="BN208" s="9"/>
      <c r="BO208" s="9"/>
      <c r="BP208" s="9"/>
      <c r="BQ208" s="9"/>
      <c r="BR208" s="10"/>
      <c r="BS208" s="8"/>
      <c r="BT208" s="9"/>
      <c r="BU208" s="9"/>
      <c r="BV208" s="9"/>
      <c r="BW208" s="10"/>
      <c r="BX208" s="9"/>
      <c r="BY208" s="9"/>
      <c r="BZ208" s="9"/>
      <c r="CA208" s="9"/>
      <c r="CB208" s="10"/>
      <c r="CC208" s="8"/>
      <c r="CD208" s="9"/>
      <c r="CE208" s="9"/>
      <c r="CF208" s="9"/>
      <c r="CG208" s="10"/>
      <c r="CH208" s="9"/>
      <c r="CI208" s="9"/>
      <c r="CJ208" s="9"/>
      <c r="CK208" s="9"/>
      <c r="CL208" s="10"/>
    </row>
    <row r="209" spans="1:90" x14ac:dyDescent="0.25">
      <c r="A209" s="8"/>
      <c r="B209" s="9"/>
      <c r="C209" s="9"/>
      <c r="D209" s="9"/>
      <c r="E209" s="10"/>
      <c r="F209" s="9"/>
      <c r="G209" s="9"/>
      <c r="H209" s="9"/>
      <c r="I209" s="9"/>
      <c r="J209" s="10"/>
      <c r="K209" s="8"/>
      <c r="L209" s="9"/>
      <c r="M209" s="9"/>
      <c r="N209" s="9"/>
      <c r="O209" s="10"/>
      <c r="P209" s="9"/>
      <c r="Q209" s="9"/>
      <c r="R209" s="9"/>
      <c r="S209" s="9"/>
      <c r="T209" s="10"/>
      <c r="U209" s="8"/>
      <c r="V209" s="9"/>
      <c r="W209" s="9"/>
      <c r="X209" s="9"/>
      <c r="Y209" s="10"/>
      <c r="Z209" s="9"/>
      <c r="AA209" s="9"/>
      <c r="AB209" s="9"/>
      <c r="AC209" s="9"/>
      <c r="AD209" s="10"/>
      <c r="AE209" s="8"/>
      <c r="AF209" s="9"/>
      <c r="AG209" s="9"/>
      <c r="AH209" s="9"/>
      <c r="AI209" s="10"/>
      <c r="AJ209" s="9"/>
      <c r="AK209" s="9"/>
      <c r="AL209" s="9"/>
      <c r="AM209" s="9"/>
      <c r="AN209" s="10"/>
      <c r="AO209" s="8"/>
      <c r="AP209" s="9"/>
      <c r="AQ209" s="9"/>
      <c r="AR209" s="9"/>
      <c r="AS209" s="10"/>
      <c r="AT209" s="9"/>
      <c r="AU209" s="9"/>
      <c r="AV209" s="9"/>
      <c r="AW209" s="9"/>
      <c r="AX209" s="10"/>
      <c r="AY209" s="8"/>
      <c r="AZ209" s="9"/>
      <c r="BA209" s="9"/>
      <c r="BB209" s="9"/>
      <c r="BC209" s="10"/>
      <c r="BD209" s="9"/>
      <c r="BE209" s="9"/>
      <c r="BF209" s="9"/>
      <c r="BG209" s="9"/>
      <c r="BH209" s="10"/>
      <c r="BI209" s="8"/>
      <c r="BJ209" s="9"/>
      <c r="BK209" s="9"/>
      <c r="BL209" s="9"/>
      <c r="BM209" s="10"/>
      <c r="BN209" s="9"/>
      <c r="BO209" s="9"/>
      <c r="BP209" s="9"/>
      <c r="BQ209" s="9"/>
      <c r="BR209" s="10"/>
      <c r="BS209" s="8"/>
      <c r="BT209" s="9"/>
      <c r="BU209" s="9"/>
      <c r="BV209" s="9"/>
      <c r="BW209" s="10"/>
      <c r="BX209" s="9"/>
      <c r="BY209" s="9"/>
      <c r="BZ209" s="9"/>
      <c r="CA209" s="9"/>
      <c r="CB209" s="10"/>
      <c r="CC209" s="8"/>
      <c r="CD209" s="9"/>
      <c r="CE209" s="9"/>
      <c r="CF209" s="9"/>
      <c r="CG209" s="10"/>
      <c r="CH209" s="9"/>
      <c r="CI209" s="9"/>
      <c r="CJ209" s="9"/>
      <c r="CK209" s="9"/>
      <c r="CL209" s="10"/>
    </row>
    <row r="210" spans="1:90" x14ac:dyDescent="0.25">
      <c r="A210" s="8"/>
      <c r="B210" s="9"/>
      <c r="C210" s="9"/>
      <c r="D210" s="9"/>
      <c r="E210" s="10"/>
      <c r="F210" s="9"/>
      <c r="G210" s="9"/>
      <c r="H210" s="9"/>
      <c r="I210" s="9"/>
      <c r="J210" s="10"/>
      <c r="K210" s="8"/>
      <c r="L210" s="9"/>
      <c r="M210" s="9"/>
      <c r="N210" s="9"/>
      <c r="O210" s="10"/>
      <c r="P210" s="9"/>
      <c r="Q210" s="9"/>
      <c r="R210" s="9"/>
      <c r="S210" s="9"/>
      <c r="T210" s="10"/>
      <c r="U210" s="8"/>
      <c r="V210" s="9"/>
      <c r="W210" s="9"/>
      <c r="X210" s="9"/>
      <c r="Y210" s="10"/>
      <c r="Z210" s="9"/>
      <c r="AA210" s="9"/>
      <c r="AB210" s="9"/>
      <c r="AC210" s="9"/>
      <c r="AD210" s="10"/>
      <c r="AE210" s="8"/>
      <c r="AF210" s="9"/>
      <c r="AG210" s="9"/>
      <c r="AH210" s="9"/>
      <c r="AI210" s="10"/>
      <c r="AJ210" s="9"/>
      <c r="AK210" s="9"/>
      <c r="AL210" s="9"/>
      <c r="AM210" s="9"/>
      <c r="AN210" s="10"/>
      <c r="AO210" s="8"/>
      <c r="AP210" s="9"/>
      <c r="AQ210" s="9"/>
      <c r="AR210" s="9"/>
      <c r="AS210" s="10"/>
      <c r="AT210" s="9"/>
      <c r="AU210" s="9"/>
      <c r="AV210" s="9"/>
      <c r="AW210" s="9"/>
      <c r="AX210" s="10"/>
      <c r="AY210" s="8"/>
      <c r="AZ210" s="9"/>
      <c r="BA210" s="9"/>
      <c r="BB210" s="9"/>
      <c r="BC210" s="10"/>
      <c r="BD210" s="9"/>
      <c r="BE210" s="9"/>
      <c r="BF210" s="9"/>
      <c r="BG210" s="9"/>
      <c r="BH210" s="10"/>
      <c r="BI210" s="8"/>
      <c r="BJ210" s="9"/>
      <c r="BK210" s="9"/>
      <c r="BL210" s="9"/>
      <c r="BM210" s="10"/>
      <c r="BN210" s="9"/>
      <c r="BO210" s="9"/>
      <c r="BP210" s="9"/>
      <c r="BQ210" s="9"/>
      <c r="BR210" s="10"/>
      <c r="BS210" s="8"/>
      <c r="BT210" s="9"/>
      <c r="BU210" s="9"/>
      <c r="BV210" s="9"/>
      <c r="BW210" s="10"/>
      <c r="BX210" s="9"/>
      <c r="BY210" s="9"/>
      <c r="BZ210" s="9"/>
      <c r="CA210" s="9"/>
      <c r="CB210" s="10"/>
      <c r="CC210" s="8"/>
      <c r="CD210" s="9"/>
      <c r="CE210" s="9"/>
      <c r="CF210" s="9"/>
      <c r="CG210" s="10"/>
      <c r="CH210" s="9"/>
      <c r="CI210" s="9"/>
      <c r="CJ210" s="9"/>
      <c r="CK210" s="9"/>
      <c r="CL210" s="10"/>
    </row>
    <row r="211" spans="1:90" x14ac:dyDescent="0.25">
      <c r="A211" s="8"/>
      <c r="B211" s="9"/>
      <c r="C211" s="9"/>
      <c r="D211" s="9"/>
      <c r="E211" s="10"/>
      <c r="F211" s="9"/>
      <c r="G211" s="9"/>
      <c r="H211" s="9"/>
      <c r="I211" s="9"/>
      <c r="J211" s="10"/>
      <c r="K211" s="8"/>
      <c r="L211" s="9"/>
      <c r="M211" s="9"/>
      <c r="N211" s="9"/>
      <c r="O211" s="10"/>
      <c r="P211" s="9"/>
      <c r="Q211" s="9"/>
      <c r="R211" s="9"/>
      <c r="S211" s="9"/>
      <c r="T211" s="10"/>
      <c r="U211" s="8"/>
      <c r="V211" s="9"/>
      <c r="W211" s="9"/>
      <c r="X211" s="9"/>
      <c r="Y211" s="10"/>
      <c r="Z211" s="9"/>
      <c r="AA211" s="9"/>
      <c r="AB211" s="9"/>
      <c r="AC211" s="9"/>
      <c r="AD211" s="10"/>
      <c r="AE211" s="8"/>
      <c r="AF211" s="9"/>
      <c r="AG211" s="9"/>
      <c r="AH211" s="9"/>
      <c r="AI211" s="10"/>
      <c r="AJ211" s="9"/>
      <c r="AK211" s="9"/>
      <c r="AL211" s="9"/>
      <c r="AM211" s="9"/>
      <c r="AN211" s="10"/>
      <c r="AO211" s="8"/>
      <c r="AP211" s="9"/>
      <c r="AQ211" s="9"/>
      <c r="AR211" s="9"/>
      <c r="AS211" s="10"/>
      <c r="AT211" s="9"/>
      <c r="AU211" s="9"/>
      <c r="AV211" s="9"/>
      <c r="AW211" s="9"/>
      <c r="AX211" s="10"/>
      <c r="AY211" s="8"/>
      <c r="AZ211" s="9"/>
      <c r="BA211" s="9"/>
      <c r="BB211" s="9"/>
      <c r="BC211" s="10"/>
      <c r="BD211" s="9"/>
      <c r="BE211" s="9"/>
      <c r="BF211" s="9"/>
      <c r="BG211" s="9"/>
      <c r="BH211" s="10"/>
      <c r="BI211" s="8"/>
      <c r="BJ211" s="9"/>
      <c r="BK211" s="9"/>
      <c r="BL211" s="9"/>
      <c r="BM211" s="10"/>
      <c r="BN211" s="9"/>
      <c r="BO211" s="9"/>
      <c r="BP211" s="9"/>
      <c r="BQ211" s="9"/>
      <c r="BR211" s="10"/>
      <c r="BS211" s="8"/>
      <c r="BT211" s="9"/>
      <c r="BU211" s="9"/>
      <c r="BV211" s="9"/>
      <c r="BW211" s="10"/>
      <c r="BX211" s="9"/>
      <c r="BY211" s="9"/>
      <c r="BZ211" s="9"/>
      <c r="CA211" s="9"/>
      <c r="CB211" s="10"/>
      <c r="CC211" s="8"/>
      <c r="CD211" s="9"/>
      <c r="CE211" s="9"/>
      <c r="CF211" s="9"/>
      <c r="CG211" s="10"/>
      <c r="CH211" s="9"/>
      <c r="CI211" s="9"/>
      <c r="CJ211" s="9"/>
      <c r="CK211" s="9"/>
      <c r="CL211" s="10"/>
    </row>
    <row r="212" spans="1:90" x14ac:dyDescent="0.25">
      <c r="A212" s="8"/>
      <c r="B212" s="9"/>
      <c r="C212" s="9"/>
      <c r="D212" s="9"/>
      <c r="E212" s="10"/>
      <c r="F212" s="9"/>
      <c r="G212" s="9"/>
      <c r="H212" s="9"/>
      <c r="I212" s="9"/>
      <c r="J212" s="10"/>
      <c r="K212" s="8"/>
      <c r="L212" s="9"/>
      <c r="M212" s="9"/>
      <c r="N212" s="9"/>
      <c r="O212" s="10"/>
      <c r="P212" s="9"/>
      <c r="Q212" s="9"/>
      <c r="R212" s="9"/>
      <c r="S212" s="9"/>
      <c r="T212" s="10"/>
      <c r="U212" s="8"/>
      <c r="V212" s="9"/>
      <c r="W212" s="9"/>
      <c r="X212" s="9"/>
      <c r="Y212" s="10"/>
      <c r="Z212" s="9"/>
      <c r="AA212" s="9"/>
      <c r="AB212" s="9"/>
      <c r="AC212" s="9"/>
      <c r="AD212" s="10"/>
      <c r="AE212" s="8"/>
      <c r="AF212" s="9"/>
      <c r="AG212" s="9"/>
      <c r="AH212" s="9"/>
      <c r="AI212" s="10"/>
      <c r="AJ212" s="9"/>
      <c r="AK212" s="9"/>
      <c r="AL212" s="9"/>
      <c r="AM212" s="9"/>
      <c r="AN212" s="10"/>
      <c r="AO212" s="8"/>
      <c r="AP212" s="9"/>
      <c r="AQ212" s="9"/>
      <c r="AR212" s="9"/>
      <c r="AS212" s="10"/>
      <c r="AT212" s="9"/>
      <c r="AU212" s="9"/>
      <c r="AV212" s="9"/>
      <c r="AW212" s="9"/>
      <c r="AX212" s="10"/>
      <c r="AY212" s="8"/>
      <c r="AZ212" s="9"/>
      <c r="BA212" s="9"/>
      <c r="BB212" s="9"/>
      <c r="BC212" s="10"/>
      <c r="BD212" s="9"/>
      <c r="BE212" s="9"/>
      <c r="BF212" s="9"/>
      <c r="BG212" s="9"/>
      <c r="BH212" s="10"/>
      <c r="BI212" s="8"/>
      <c r="BJ212" s="9"/>
      <c r="BK212" s="9"/>
      <c r="BL212" s="9"/>
      <c r="BM212" s="10"/>
      <c r="BN212" s="9"/>
      <c r="BO212" s="9"/>
      <c r="BP212" s="9"/>
      <c r="BQ212" s="9"/>
      <c r="BR212" s="10"/>
      <c r="BS212" s="8"/>
      <c r="BT212" s="9"/>
      <c r="BU212" s="9"/>
      <c r="BV212" s="9"/>
      <c r="BW212" s="10"/>
      <c r="BX212" s="9"/>
      <c r="BY212" s="9"/>
      <c r="BZ212" s="9"/>
      <c r="CA212" s="9"/>
      <c r="CB212" s="10"/>
      <c r="CC212" s="8"/>
      <c r="CD212" s="9"/>
      <c r="CE212" s="9"/>
      <c r="CF212" s="9"/>
      <c r="CG212" s="10"/>
      <c r="CH212" s="9"/>
      <c r="CI212" s="9"/>
      <c r="CJ212" s="9"/>
      <c r="CK212" s="9"/>
      <c r="CL212" s="10"/>
    </row>
    <row r="213" spans="1:90" x14ac:dyDescent="0.25">
      <c r="A213" s="8"/>
      <c r="B213" s="9"/>
      <c r="C213" s="9"/>
      <c r="D213" s="9"/>
      <c r="E213" s="10"/>
      <c r="F213" s="9"/>
      <c r="G213" s="9"/>
      <c r="H213" s="9"/>
      <c r="I213" s="9"/>
      <c r="J213" s="10"/>
      <c r="K213" s="8"/>
      <c r="L213" s="9"/>
      <c r="M213" s="9"/>
      <c r="N213" s="9"/>
      <c r="O213" s="10"/>
      <c r="P213" s="9"/>
      <c r="Q213" s="9"/>
      <c r="R213" s="9"/>
      <c r="S213" s="9"/>
      <c r="T213" s="10"/>
      <c r="U213" s="8"/>
      <c r="V213" s="9"/>
      <c r="W213" s="9"/>
      <c r="X213" s="9"/>
      <c r="Y213" s="10"/>
      <c r="Z213" s="9"/>
      <c r="AA213" s="9"/>
      <c r="AB213" s="9"/>
      <c r="AC213" s="9"/>
      <c r="AD213" s="10"/>
      <c r="AE213" s="8"/>
      <c r="AF213" s="9"/>
      <c r="AG213" s="9"/>
      <c r="AH213" s="9"/>
      <c r="AI213" s="10"/>
      <c r="AJ213" s="9"/>
      <c r="AK213" s="9"/>
      <c r="AL213" s="9"/>
      <c r="AM213" s="9"/>
      <c r="AN213" s="10"/>
      <c r="AO213" s="8"/>
      <c r="AP213" s="9"/>
      <c r="AQ213" s="9"/>
      <c r="AR213" s="9"/>
      <c r="AS213" s="10"/>
      <c r="AT213" s="9"/>
      <c r="AU213" s="9"/>
      <c r="AV213" s="9"/>
      <c r="AW213" s="9"/>
      <c r="AX213" s="10"/>
      <c r="AY213" s="8"/>
      <c r="AZ213" s="9"/>
      <c r="BA213" s="9"/>
      <c r="BB213" s="9"/>
      <c r="BC213" s="10"/>
      <c r="BD213" s="9"/>
      <c r="BE213" s="9"/>
      <c r="BF213" s="9"/>
      <c r="BG213" s="9"/>
      <c r="BH213" s="10"/>
      <c r="BI213" s="8"/>
      <c r="BJ213" s="9"/>
      <c r="BK213" s="9"/>
      <c r="BL213" s="9"/>
      <c r="BM213" s="10"/>
      <c r="BN213" s="9"/>
      <c r="BO213" s="9"/>
      <c r="BP213" s="9"/>
      <c r="BQ213" s="9"/>
      <c r="BR213" s="10"/>
      <c r="BS213" s="8"/>
      <c r="BT213" s="9"/>
      <c r="BU213" s="9"/>
      <c r="BV213" s="9"/>
      <c r="BW213" s="10"/>
      <c r="BX213" s="9"/>
      <c r="BY213" s="9"/>
      <c r="BZ213" s="9"/>
      <c r="CA213" s="9"/>
      <c r="CB213" s="10"/>
      <c r="CC213" s="8"/>
      <c r="CD213" s="9"/>
      <c r="CE213" s="9"/>
      <c r="CF213" s="9"/>
      <c r="CG213" s="10"/>
      <c r="CH213" s="9"/>
      <c r="CI213" s="9"/>
      <c r="CJ213" s="9"/>
      <c r="CK213" s="9"/>
      <c r="CL213" s="10"/>
    </row>
    <row r="214" spans="1:90" x14ac:dyDescent="0.25">
      <c r="A214" s="8"/>
      <c r="B214" s="9"/>
      <c r="C214" s="9"/>
      <c r="D214" s="9"/>
      <c r="E214" s="10"/>
      <c r="F214" s="9"/>
      <c r="G214" s="9"/>
      <c r="H214" s="9"/>
      <c r="I214" s="9"/>
      <c r="J214" s="10"/>
      <c r="K214" s="8"/>
      <c r="L214" s="9"/>
      <c r="M214" s="9"/>
      <c r="N214" s="9"/>
      <c r="O214" s="10"/>
      <c r="P214" s="9"/>
      <c r="Q214" s="9"/>
      <c r="R214" s="9"/>
      <c r="S214" s="9"/>
      <c r="T214" s="10"/>
      <c r="U214" s="8"/>
      <c r="V214" s="9"/>
      <c r="W214" s="9"/>
      <c r="X214" s="9"/>
      <c r="Y214" s="10"/>
      <c r="Z214" s="9"/>
      <c r="AA214" s="9"/>
      <c r="AB214" s="9"/>
      <c r="AC214" s="9"/>
      <c r="AD214" s="10"/>
      <c r="AE214" s="8"/>
      <c r="AF214" s="9"/>
      <c r="AG214" s="9"/>
      <c r="AH214" s="9"/>
      <c r="AI214" s="10"/>
      <c r="AJ214" s="9"/>
      <c r="AK214" s="9"/>
      <c r="AL214" s="9"/>
      <c r="AM214" s="9"/>
      <c r="AN214" s="10"/>
      <c r="AO214" s="8"/>
      <c r="AP214" s="9"/>
      <c r="AQ214" s="9"/>
      <c r="AR214" s="9"/>
      <c r="AS214" s="10"/>
      <c r="AT214" s="9"/>
      <c r="AU214" s="9"/>
      <c r="AV214" s="9"/>
      <c r="AW214" s="9"/>
      <c r="AX214" s="10"/>
      <c r="AY214" s="8"/>
      <c r="AZ214" s="9"/>
      <c r="BA214" s="9"/>
      <c r="BB214" s="9"/>
      <c r="BC214" s="10"/>
      <c r="BD214" s="9"/>
      <c r="BE214" s="9"/>
      <c r="BF214" s="9"/>
      <c r="BG214" s="9"/>
      <c r="BH214" s="10"/>
      <c r="BI214" s="8"/>
      <c r="BJ214" s="9"/>
      <c r="BK214" s="9"/>
      <c r="BL214" s="9"/>
      <c r="BM214" s="10"/>
      <c r="BN214" s="9"/>
      <c r="BO214" s="9"/>
      <c r="BP214" s="9"/>
      <c r="BQ214" s="9"/>
      <c r="BR214" s="10"/>
      <c r="BS214" s="8"/>
      <c r="BT214" s="9"/>
      <c r="BU214" s="9"/>
      <c r="BV214" s="9"/>
      <c r="BW214" s="10"/>
      <c r="BX214" s="9"/>
      <c r="BY214" s="9"/>
      <c r="BZ214" s="9"/>
      <c r="CA214" s="9"/>
      <c r="CB214" s="10"/>
      <c r="CC214" s="8"/>
      <c r="CD214" s="9"/>
      <c r="CE214" s="9"/>
      <c r="CF214" s="9"/>
      <c r="CG214" s="10"/>
      <c r="CH214" s="9"/>
      <c r="CI214" s="9"/>
      <c r="CJ214" s="9"/>
      <c r="CK214" s="9"/>
      <c r="CL214" s="10"/>
    </row>
    <row r="215" spans="1:90" x14ac:dyDescent="0.25">
      <c r="A215" s="8"/>
      <c r="B215" s="9"/>
      <c r="C215" s="9"/>
      <c r="D215" s="9"/>
      <c r="E215" s="10"/>
      <c r="F215" s="9"/>
      <c r="G215" s="9"/>
      <c r="H215" s="9"/>
      <c r="I215" s="9"/>
      <c r="J215" s="10"/>
      <c r="K215" s="8"/>
      <c r="L215" s="9"/>
      <c r="M215" s="9"/>
      <c r="N215" s="9"/>
      <c r="O215" s="10"/>
      <c r="P215" s="9"/>
      <c r="Q215" s="9"/>
      <c r="R215" s="9"/>
      <c r="S215" s="9"/>
      <c r="T215" s="10"/>
      <c r="U215" s="8"/>
      <c r="V215" s="9"/>
      <c r="W215" s="9"/>
      <c r="X215" s="9"/>
      <c r="Y215" s="10"/>
      <c r="Z215" s="9"/>
      <c r="AA215" s="9"/>
      <c r="AB215" s="9"/>
      <c r="AC215" s="9"/>
      <c r="AD215" s="10"/>
      <c r="AE215" s="8"/>
      <c r="AF215" s="9"/>
      <c r="AG215" s="9"/>
      <c r="AH215" s="9"/>
      <c r="AI215" s="10"/>
      <c r="AJ215" s="9"/>
      <c r="AK215" s="9"/>
      <c r="AL215" s="9"/>
      <c r="AM215" s="9"/>
      <c r="AN215" s="10"/>
      <c r="AO215" s="8"/>
      <c r="AP215" s="9"/>
      <c r="AQ215" s="9"/>
      <c r="AR215" s="9"/>
      <c r="AS215" s="10"/>
      <c r="AT215" s="9"/>
      <c r="AU215" s="9"/>
      <c r="AV215" s="9"/>
      <c r="AW215" s="9"/>
      <c r="AX215" s="10"/>
      <c r="AY215" s="8"/>
      <c r="AZ215" s="9"/>
      <c r="BA215" s="9"/>
      <c r="BB215" s="9"/>
      <c r="BC215" s="10"/>
      <c r="BD215" s="9"/>
      <c r="BE215" s="9"/>
      <c r="BF215" s="9"/>
      <c r="BG215" s="9"/>
      <c r="BH215" s="10"/>
      <c r="BI215" s="8"/>
      <c r="BJ215" s="9"/>
      <c r="BK215" s="9"/>
      <c r="BL215" s="9"/>
      <c r="BM215" s="10"/>
      <c r="BN215" s="9"/>
      <c r="BO215" s="9"/>
      <c r="BP215" s="9"/>
      <c r="BQ215" s="9"/>
      <c r="BR215" s="10"/>
      <c r="BS215" s="8"/>
      <c r="BT215" s="9"/>
      <c r="BU215" s="9"/>
      <c r="BV215" s="9"/>
      <c r="BW215" s="10"/>
      <c r="BX215" s="9"/>
      <c r="BY215" s="9"/>
      <c r="BZ215" s="9"/>
      <c r="CA215" s="9"/>
      <c r="CB215" s="10"/>
      <c r="CC215" s="8"/>
      <c r="CD215" s="9"/>
      <c r="CE215" s="9"/>
      <c r="CF215" s="9"/>
      <c r="CG215" s="10"/>
      <c r="CH215" s="9"/>
      <c r="CI215" s="9"/>
      <c r="CJ215" s="9"/>
      <c r="CK215" s="9"/>
      <c r="CL215" s="10"/>
    </row>
    <row r="216" spans="1:90" x14ac:dyDescent="0.25">
      <c r="A216" s="8"/>
      <c r="B216" s="9"/>
      <c r="C216" s="9"/>
      <c r="D216" s="9"/>
      <c r="E216" s="10"/>
      <c r="F216" s="9"/>
      <c r="G216" s="9"/>
      <c r="H216" s="9"/>
      <c r="I216" s="9"/>
      <c r="J216" s="10"/>
      <c r="K216" s="8"/>
      <c r="L216" s="9"/>
      <c r="M216" s="9"/>
      <c r="N216" s="9"/>
      <c r="O216" s="10"/>
      <c r="P216" s="9"/>
      <c r="Q216" s="9"/>
      <c r="R216" s="9"/>
      <c r="S216" s="9"/>
      <c r="T216" s="10"/>
      <c r="U216" s="8"/>
      <c r="V216" s="9"/>
      <c r="W216" s="9"/>
      <c r="X216" s="9"/>
      <c r="Y216" s="10"/>
      <c r="Z216" s="9"/>
      <c r="AA216" s="9"/>
      <c r="AB216" s="9"/>
      <c r="AC216" s="9"/>
      <c r="AD216" s="10"/>
      <c r="AE216" s="8"/>
      <c r="AF216" s="9"/>
      <c r="AG216" s="9"/>
      <c r="AH216" s="9"/>
      <c r="AI216" s="10"/>
      <c r="AJ216" s="9"/>
      <c r="AK216" s="9"/>
      <c r="AL216" s="9"/>
      <c r="AM216" s="9"/>
      <c r="AN216" s="10"/>
      <c r="AO216" s="8"/>
      <c r="AP216" s="9"/>
      <c r="AQ216" s="9"/>
      <c r="AR216" s="9"/>
      <c r="AS216" s="10"/>
      <c r="AT216" s="9"/>
      <c r="AU216" s="9"/>
      <c r="AV216" s="9"/>
      <c r="AW216" s="9"/>
      <c r="AX216" s="10"/>
      <c r="AY216" s="8"/>
      <c r="AZ216" s="9"/>
      <c r="BA216" s="9"/>
      <c r="BB216" s="9"/>
      <c r="BC216" s="10"/>
      <c r="BD216" s="9"/>
      <c r="BE216" s="9"/>
      <c r="BF216" s="9"/>
      <c r="BG216" s="9"/>
      <c r="BH216" s="10"/>
      <c r="BI216" s="8"/>
      <c r="BJ216" s="9"/>
      <c r="BK216" s="9"/>
      <c r="BL216" s="9"/>
      <c r="BM216" s="10"/>
      <c r="BN216" s="9"/>
      <c r="BO216" s="9"/>
      <c r="BP216" s="9"/>
      <c r="BQ216" s="9"/>
      <c r="BR216" s="10"/>
      <c r="BS216" s="8"/>
      <c r="BT216" s="9"/>
      <c r="BU216" s="9"/>
      <c r="BV216" s="9"/>
      <c r="BW216" s="10"/>
      <c r="BX216" s="9"/>
      <c r="BY216" s="9"/>
      <c r="BZ216" s="9"/>
      <c r="CA216" s="9"/>
      <c r="CB216" s="10"/>
      <c r="CC216" s="8"/>
      <c r="CD216" s="9"/>
      <c r="CE216" s="9"/>
      <c r="CF216" s="9"/>
      <c r="CG216" s="10"/>
      <c r="CH216" s="9"/>
      <c r="CI216" s="9"/>
      <c r="CJ216" s="9"/>
      <c r="CK216" s="9"/>
      <c r="CL216" s="10"/>
    </row>
    <row r="217" spans="1:90" x14ac:dyDescent="0.25">
      <c r="A217" s="8"/>
      <c r="B217" s="9"/>
      <c r="C217" s="9"/>
      <c r="D217" s="9"/>
      <c r="E217" s="10"/>
      <c r="F217" s="9"/>
      <c r="G217" s="9"/>
      <c r="H217" s="9"/>
      <c r="I217" s="9"/>
      <c r="J217" s="10"/>
      <c r="K217" s="8"/>
      <c r="L217" s="9"/>
      <c r="M217" s="9"/>
      <c r="N217" s="9"/>
      <c r="O217" s="10"/>
      <c r="P217" s="9"/>
      <c r="Q217" s="9"/>
      <c r="R217" s="9"/>
      <c r="S217" s="9"/>
      <c r="T217" s="10"/>
      <c r="U217" s="8"/>
      <c r="V217" s="9"/>
      <c r="W217" s="9"/>
      <c r="X217" s="9"/>
      <c r="Y217" s="10"/>
      <c r="Z217" s="9"/>
      <c r="AA217" s="9"/>
      <c r="AB217" s="9"/>
      <c r="AC217" s="9"/>
      <c r="AD217" s="10"/>
      <c r="AE217" s="8"/>
      <c r="AF217" s="9"/>
      <c r="AG217" s="9"/>
      <c r="AH217" s="9"/>
      <c r="AI217" s="10"/>
      <c r="AJ217" s="9"/>
      <c r="AK217" s="9"/>
      <c r="AL217" s="9"/>
      <c r="AM217" s="9"/>
      <c r="AN217" s="10"/>
      <c r="AO217" s="8"/>
      <c r="AP217" s="9"/>
      <c r="AQ217" s="9"/>
      <c r="AR217" s="9"/>
      <c r="AS217" s="10"/>
      <c r="AT217" s="9"/>
      <c r="AU217" s="9"/>
      <c r="AV217" s="9"/>
      <c r="AW217" s="9"/>
      <c r="AX217" s="10"/>
      <c r="AY217" s="8"/>
      <c r="AZ217" s="9"/>
      <c r="BA217" s="9"/>
      <c r="BB217" s="9"/>
      <c r="BC217" s="10"/>
      <c r="BD217" s="9"/>
      <c r="BE217" s="9"/>
      <c r="BF217" s="9"/>
      <c r="BG217" s="9"/>
      <c r="BH217" s="10"/>
      <c r="BI217" s="8"/>
      <c r="BJ217" s="9"/>
      <c r="BK217" s="9"/>
      <c r="BL217" s="9"/>
      <c r="BM217" s="10"/>
      <c r="BN217" s="9"/>
      <c r="BO217" s="9"/>
      <c r="BP217" s="9"/>
      <c r="BQ217" s="9"/>
      <c r="BR217" s="10"/>
      <c r="BS217" s="8"/>
      <c r="BT217" s="9"/>
      <c r="BU217" s="9"/>
      <c r="BV217" s="9"/>
      <c r="BW217" s="10"/>
      <c r="BX217" s="9"/>
      <c r="BY217" s="9"/>
      <c r="BZ217" s="9"/>
      <c r="CA217" s="9"/>
      <c r="CB217" s="10"/>
      <c r="CC217" s="8"/>
      <c r="CD217" s="9"/>
      <c r="CE217" s="9"/>
      <c r="CF217" s="9"/>
      <c r="CG217" s="10"/>
      <c r="CH217" s="9"/>
      <c r="CI217" s="9"/>
      <c r="CJ217" s="9"/>
      <c r="CK217" s="9"/>
      <c r="CL217" s="10"/>
    </row>
    <row r="218" spans="1:90" x14ac:dyDescent="0.25">
      <c r="A218" s="20"/>
      <c r="B218" s="21"/>
      <c r="C218" s="21"/>
      <c r="D218" s="21"/>
      <c r="E218" s="22"/>
      <c r="F218" s="21"/>
      <c r="G218" s="21"/>
      <c r="H218" s="21"/>
      <c r="I218" s="21"/>
      <c r="J218" s="22"/>
      <c r="K218" s="20"/>
      <c r="L218" s="21"/>
      <c r="M218" s="21"/>
      <c r="N218" s="21"/>
      <c r="O218" s="22"/>
      <c r="P218" s="21"/>
      <c r="Q218" s="21"/>
      <c r="R218" s="21"/>
      <c r="S218" s="21"/>
      <c r="T218" s="22"/>
      <c r="U218" s="20"/>
      <c r="V218" s="21"/>
      <c r="W218" s="21"/>
      <c r="X218" s="21"/>
      <c r="Y218" s="22"/>
      <c r="Z218" s="21"/>
      <c r="AA218" s="21"/>
      <c r="AB218" s="21"/>
      <c r="AC218" s="21"/>
      <c r="AD218" s="22"/>
      <c r="AE218" s="20"/>
      <c r="AF218" s="21"/>
      <c r="AG218" s="21"/>
      <c r="AH218" s="21"/>
      <c r="AI218" s="22"/>
      <c r="AJ218" s="21"/>
      <c r="AK218" s="21"/>
      <c r="AL218" s="21"/>
      <c r="AM218" s="21"/>
      <c r="AN218" s="22"/>
      <c r="AO218" s="20"/>
      <c r="AP218" s="21"/>
      <c r="AQ218" s="21"/>
      <c r="AR218" s="21"/>
      <c r="AS218" s="22"/>
      <c r="AT218" s="21"/>
      <c r="AU218" s="21"/>
      <c r="AV218" s="21"/>
      <c r="AW218" s="21"/>
      <c r="AX218" s="22"/>
      <c r="AY218" s="20"/>
      <c r="AZ218" s="21"/>
      <c r="BA218" s="21"/>
      <c r="BB218" s="21"/>
      <c r="BC218" s="22"/>
      <c r="BD218" s="21"/>
      <c r="BE218" s="21"/>
      <c r="BF218" s="21"/>
      <c r="BG218" s="21"/>
      <c r="BH218" s="22"/>
      <c r="BI218" s="20"/>
      <c r="BJ218" s="21"/>
      <c r="BK218" s="21"/>
      <c r="BL218" s="21"/>
      <c r="BM218" s="22"/>
      <c r="BN218" s="21"/>
      <c r="BO218" s="21"/>
      <c r="BP218" s="21"/>
      <c r="BQ218" s="21"/>
      <c r="BR218" s="22"/>
      <c r="BS218" s="20"/>
      <c r="BT218" s="21"/>
      <c r="BU218" s="21"/>
      <c r="BV218" s="21"/>
      <c r="BW218" s="22"/>
      <c r="BX218" s="21"/>
      <c r="BY218" s="21"/>
      <c r="BZ218" s="21"/>
      <c r="CA218" s="21"/>
      <c r="CB218" s="22"/>
      <c r="CC218" s="20"/>
      <c r="CD218" s="21"/>
      <c r="CE218" s="21"/>
      <c r="CF218" s="21"/>
      <c r="CG218" s="22"/>
      <c r="CH218" s="21"/>
      <c r="CI218" s="21"/>
      <c r="CJ218" s="21"/>
      <c r="CK218" s="21"/>
      <c r="CL218" s="22"/>
    </row>
    <row r="219" spans="1:90" x14ac:dyDescent="0.25">
      <c r="A219" s="8"/>
      <c r="B219" s="9"/>
      <c r="C219" s="9"/>
      <c r="D219" s="9"/>
      <c r="E219" s="10"/>
      <c r="F219" s="9"/>
      <c r="G219" s="9"/>
      <c r="H219" s="9"/>
      <c r="I219" s="9"/>
      <c r="J219" s="10"/>
      <c r="K219" s="8"/>
      <c r="L219" s="9"/>
      <c r="M219" s="9"/>
      <c r="N219" s="9"/>
      <c r="O219" s="10"/>
      <c r="P219" s="9"/>
      <c r="Q219" s="9"/>
      <c r="R219" s="9"/>
      <c r="S219" s="9"/>
      <c r="T219" s="10"/>
      <c r="U219" s="8">
        <v>635.12523999999996</v>
      </c>
      <c r="V219" s="9"/>
      <c r="W219" s="9"/>
      <c r="X219" s="9"/>
      <c r="Y219" s="10">
        <v>827.71889999999996</v>
      </c>
      <c r="Z219" s="9">
        <v>1.3703856644630401</v>
      </c>
      <c r="AA219" s="9"/>
      <c r="AB219" s="9"/>
      <c r="AC219" s="9"/>
      <c r="AD219" s="10">
        <v>4.1059020961078899E-2</v>
      </c>
      <c r="AE219" s="8">
        <v>131.56182999999999</v>
      </c>
      <c r="AF219" s="9"/>
      <c r="AG219" s="9"/>
      <c r="AH219" s="9"/>
      <c r="AI219" s="10">
        <v>154.67188999999999</v>
      </c>
      <c r="AJ219" s="9">
        <v>1.2459337779283499</v>
      </c>
      <c r="AK219" s="9"/>
      <c r="AL219" s="9"/>
      <c r="AM219" s="9"/>
      <c r="AN219" s="10">
        <v>3.6648031438698901E-2</v>
      </c>
      <c r="AO219" s="8">
        <v>104.91492</v>
      </c>
      <c r="AP219" s="9"/>
      <c r="AQ219" s="9"/>
      <c r="AR219" s="9"/>
      <c r="AS219" s="10">
        <v>116.83587</v>
      </c>
      <c r="AT219" s="9">
        <v>1.2278520358204801</v>
      </c>
      <c r="AU219" s="9"/>
      <c r="AV219" s="9"/>
      <c r="AW219" s="9"/>
      <c r="AX219" s="10">
        <v>3.89124428136014E-2</v>
      </c>
      <c r="AY219" s="8">
        <v>101.26497999999999</v>
      </c>
      <c r="AZ219" s="9"/>
      <c r="BA219" s="9"/>
      <c r="BB219" s="9"/>
      <c r="BC219" s="10">
        <v>98.777060000000006</v>
      </c>
      <c r="BD219" s="9">
        <v>1.19768510007858</v>
      </c>
      <c r="BE219" s="9"/>
      <c r="BF219" s="9"/>
      <c r="BG219" s="9"/>
      <c r="BH219" s="10">
        <v>3.4445906848274498E-2</v>
      </c>
      <c r="BI219" s="8">
        <v>91.374300000000005</v>
      </c>
      <c r="BJ219" s="9"/>
      <c r="BK219" s="9"/>
      <c r="BL219" s="9"/>
      <c r="BM219" s="10">
        <v>78.287796</v>
      </c>
      <c r="BN219" s="9">
        <v>1.15906317532062</v>
      </c>
      <c r="BO219" s="9"/>
      <c r="BP219" s="9"/>
      <c r="BQ219" s="9"/>
      <c r="BR219" s="10">
        <v>3.3610460472154602E-2</v>
      </c>
      <c r="BS219" s="8">
        <v>107.991714</v>
      </c>
      <c r="BT219" s="9"/>
      <c r="BU219" s="9"/>
      <c r="BV219" s="9"/>
      <c r="BW219" s="10">
        <v>86.517746000000002</v>
      </c>
      <c r="BX219" s="9">
        <v>1.1498471133708901</v>
      </c>
      <c r="BY219" s="9"/>
      <c r="BZ219" s="9"/>
      <c r="CA219" s="9"/>
      <c r="CB219" s="10">
        <v>3.4940710301821998E-2</v>
      </c>
      <c r="CC219" s="8">
        <v>112.86841</v>
      </c>
      <c r="CD219" s="9"/>
      <c r="CE219" s="9"/>
      <c r="CF219" s="9"/>
      <c r="CG219" s="10">
        <v>99.568470000000005</v>
      </c>
      <c r="CH219" s="9">
        <v>1.11528633826971</v>
      </c>
      <c r="CI219" s="9"/>
      <c r="CJ219" s="9"/>
      <c r="CK219" s="9"/>
      <c r="CL219" s="10">
        <v>3.1489327128050103E-2</v>
      </c>
    </row>
    <row r="220" spans="1:90" x14ac:dyDescent="0.25">
      <c r="A220" s="8"/>
      <c r="B220" s="9"/>
      <c r="C220" s="9"/>
      <c r="D220" s="9"/>
      <c r="E220" s="10"/>
      <c r="F220" s="9"/>
      <c r="G220" s="9"/>
      <c r="H220" s="9"/>
      <c r="I220" s="9"/>
      <c r="J220" s="10"/>
      <c r="K220" s="8"/>
      <c r="L220" s="9"/>
      <c r="M220" s="9"/>
      <c r="N220" s="9"/>
      <c r="O220" s="10"/>
      <c r="P220" s="9"/>
      <c r="Q220" s="9"/>
      <c r="R220" s="9"/>
      <c r="S220" s="9"/>
      <c r="T220" s="10"/>
      <c r="U220" s="8">
        <v>328.09158000000002</v>
      </c>
      <c r="V220" s="9"/>
      <c r="W220" s="9"/>
      <c r="X220" s="9"/>
      <c r="Y220" s="10">
        <v>429.68414000000001</v>
      </c>
      <c r="Z220" s="9">
        <v>1.3296761598586999</v>
      </c>
      <c r="AA220" s="9"/>
      <c r="AB220" s="9"/>
      <c r="AC220" s="9"/>
      <c r="AD220" s="10">
        <v>4.0785516147681902E-2</v>
      </c>
      <c r="AE220" s="8">
        <v>136.54703000000001</v>
      </c>
      <c r="AF220" s="9"/>
      <c r="AG220" s="9"/>
      <c r="AH220" s="9"/>
      <c r="AI220" s="10">
        <v>176.06133</v>
      </c>
      <c r="AJ220" s="9">
        <v>1.25463790297508</v>
      </c>
      <c r="AK220" s="9"/>
      <c r="AL220" s="9"/>
      <c r="AM220" s="9"/>
      <c r="AN220" s="10">
        <v>3.6322610858550201E-2</v>
      </c>
      <c r="AO220" s="8">
        <v>104.30321000000001</v>
      </c>
      <c r="AP220" s="9"/>
      <c r="AQ220" s="9"/>
      <c r="AR220" s="9"/>
      <c r="AS220" s="10">
        <v>116.65822</v>
      </c>
      <c r="AT220" s="9">
        <v>1.21093742227554</v>
      </c>
      <c r="AU220" s="9"/>
      <c r="AV220" s="9"/>
      <c r="AW220" s="9"/>
      <c r="AX220" s="10">
        <v>3.4742839377665799E-2</v>
      </c>
      <c r="AY220" s="8">
        <v>115.780716</v>
      </c>
      <c r="AZ220" s="9"/>
      <c r="BA220" s="9"/>
      <c r="BB220" s="9"/>
      <c r="BC220" s="10">
        <v>121.16049</v>
      </c>
      <c r="BD220" s="9">
        <v>1.20327521884441</v>
      </c>
      <c r="BE220" s="9"/>
      <c r="BF220" s="9"/>
      <c r="BG220" s="9"/>
      <c r="BH220" s="10">
        <v>3.6856855374454399E-2</v>
      </c>
      <c r="BI220" s="8">
        <v>107.47953</v>
      </c>
      <c r="BJ220" s="9"/>
      <c r="BK220" s="9"/>
      <c r="BL220" s="9"/>
      <c r="BM220" s="10">
        <v>99.452979999999997</v>
      </c>
      <c r="BN220" s="9">
        <v>1.1883374095559101</v>
      </c>
      <c r="BO220" s="9"/>
      <c r="BP220" s="9"/>
      <c r="BQ220" s="9"/>
      <c r="BR220" s="10">
        <v>3.9354121050954101E-2</v>
      </c>
      <c r="BS220" s="8">
        <v>107.80389</v>
      </c>
      <c r="BT220" s="9"/>
      <c r="BU220" s="9"/>
      <c r="BV220" s="9"/>
      <c r="BW220" s="10">
        <v>87.771690000000007</v>
      </c>
      <c r="BX220" s="9">
        <v>1.1631266717314701</v>
      </c>
      <c r="BY220" s="9"/>
      <c r="BZ220" s="9"/>
      <c r="CA220" s="9"/>
      <c r="CB220" s="10">
        <v>3.8152522847267202E-2</v>
      </c>
      <c r="CC220" s="8">
        <v>96.03152</v>
      </c>
      <c r="CD220" s="9"/>
      <c r="CE220" s="9"/>
      <c r="CF220" s="9"/>
      <c r="CG220" s="10">
        <v>70.450130000000001</v>
      </c>
      <c r="CH220" s="9">
        <v>1.1067894862294101</v>
      </c>
      <c r="CI220" s="9"/>
      <c r="CJ220" s="9"/>
      <c r="CK220" s="9"/>
      <c r="CL220" s="10">
        <v>2.8008160258466499E-2</v>
      </c>
    </row>
    <row r="221" spans="1:90" x14ac:dyDescent="0.25">
      <c r="A221" s="8"/>
      <c r="B221" s="9"/>
      <c r="C221" s="9"/>
      <c r="D221" s="9"/>
      <c r="E221" s="10"/>
      <c r="F221" s="9"/>
      <c r="G221" s="9"/>
      <c r="H221" s="9"/>
      <c r="I221" s="9"/>
      <c r="J221" s="10"/>
      <c r="K221" s="8"/>
      <c r="L221" s="9"/>
      <c r="M221" s="9"/>
      <c r="N221" s="9"/>
      <c r="O221" s="10"/>
      <c r="P221" s="9"/>
      <c r="Q221" s="9"/>
      <c r="R221" s="9"/>
      <c r="S221" s="9"/>
      <c r="T221" s="10"/>
      <c r="U221" s="8">
        <v>305.66962000000001</v>
      </c>
      <c r="V221" s="9"/>
      <c r="W221" s="9"/>
      <c r="X221" s="9"/>
      <c r="Y221" s="10">
        <v>427.27706999999998</v>
      </c>
      <c r="Z221" s="9">
        <v>1.3280528194308201</v>
      </c>
      <c r="AA221" s="9"/>
      <c r="AB221" s="9"/>
      <c r="AC221" s="9"/>
      <c r="AD221" s="10">
        <v>4.6868212505685097E-2</v>
      </c>
      <c r="AE221" s="8">
        <v>134.62527</v>
      </c>
      <c r="AF221" s="9"/>
      <c r="AG221" s="9"/>
      <c r="AH221" s="9"/>
      <c r="AI221" s="10">
        <v>166.14125000000001</v>
      </c>
      <c r="AJ221" s="9">
        <v>1.2529003359675399</v>
      </c>
      <c r="AK221" s="9"/>
      <c r="AL221" s="9"/>
      <c r="AM221" s="9"/>
      <c r="AN221" s="10">
        <v>3.9164556147575899E-2</v>
      </c>
      <c r="AO221" s="8">
        <v>93.952699999999993</v>
      </c>
      <c r="AP221" s="9"/>
      <c r="AQ221" s="9"/>
      <c r="AR221" s="9"/>
      <c r="AS221" s="10">
        <v>101.182785</v>
      </c>
      <c r="AT221" s="9">
        <v>1.20267902004718</v>
      </c>
      <c r="AU221" s="9"/>
      <c r="AV221" s="9"/>
      <c r="AW221" s="9"/>
      <c r="AX221" s="10">
        <v>3.1468728473353101E-2</v>
      </c>
      <c r="AY221" s="8">
        <v>103.974014</v>
      </c>
      <c r="AZ221" s="9"/>
      <c r="BA221" s="9"/>
      <c r="BB221" s="9"/>
      <c r="BC221" s="10">
        <v>102.68731</v>
      </c>
      <c r="BD221" s="9">
        <v>1.1802001526355701</v>
      </c>
      <c r="BE221" s="9"/>
      <c r="BF221" s="9"/>
      <c r="BG221" s="9"/>
      <c r="BH221" s="10">
        <v>3.7789235533391898E-2</v>
      </c>
      <c r="BI221" s="8">
        <v>91.969480000000004</v>
      </c>
      <c r="BJ221" s="9"/>
      <c r="BK221" s="9"/>
      <c r="BL221" s="9"/>
      <c r="BM221" s="10">
        <v>80.264533999999998</v>
      </c>
      <c r="BN221" s="9">
        <v>1.1482171983718801</v>
      </c>
      <c r="BO221" s="9"/>
      <c r="BP221" s="9"/>
      <c r="BQ221" s="9"/>
      <c r="BR221" s="10">
        <v>3.1348742066741001E-2</v>
      </c>
      <c r="BS221" s="8">
        <v>107.7846</v>
      </c>
      <c r="BT221" s="9"/>
      <c r="BU221" s="9"/>
      <c r="BV221" s="9"/>
      <c r="BW221" s="10">
        <v>94.343490000000003</v>
      </c>
      <c r="BX221" s="9">
        <v>1.1526565247774101</v>
      </c>
      <c r="BY221" s="9"/>
      <c r="BZ221" s="9"/>
      <c r="CA221" s="9"/>
      <c r="CB221" s="10">
        <v>3.6243608699631502E-2</v>
      </c>
      <c r="CC221" s="8">
        <v>103.32321</v>
      </c>
      <c r="CD221" s="9"/>
      <c r="CE221" s="9"/>
      <c r="CF221" s="9"/>
      <c r="CG221" s="10">
        <v>75.548289999999994</v>
      </c>
      <c r="CH221" s="9">
        <v>1.12123369091749</v>
      </c>
      <c r="CI221" s="9"/>
      <c r="CJ221" s="9"/>
      <c r="CK221" s="9"/>
      <c r="CL221" s="10">
        <v>3.2198513272713301E-2</v>
      </c>
    </row>
    <row r="222" spans="1:90" x14ac:dyDescent="0.25">
      <c r="A222" s="8"/>
      <c r="B222" s="9"/>
      <c r="C222" s="9"/>
      <c r="D222" s="9"/>
      <c r="E222" s="10"/>
      <c r="F222" s="9"/>
      <c r="G222" s="9"/>
      <c r="H222" s="9"/>
      <c r="I222" s="9"/>
      <c r="J222" s="10"/>
      <c r="K222" s="8"/>
      <c r="L222" s="9"/>
      <c r="M222" s="9"/>
      <c r="N222" s="9"/>
      <c r="O222" s="10"/>
      <c r="P222" s="9"/>
      <c r="Q222" s="9"/>
      <c r="R222" s="9"/>
      <c r="S222" s="9"/>
      <c r="T222" s="10"/>
      <c r="U222" s="8">
        <v>316.30083999999999</v>
      </c>
      <c r="V222" s="9"/>
      <c r="W222" s="9"/>
      <c r="X222" s="9"/>
      <c r="Y222" s="10">
        <v>403.49783000000002</v>
      </c>
      <c r="Z222" s="9">
        <v>1.3351604666113801</v>
      </c>
      <c r="AA222" s="9"/>
      <c r="AB222" s="9"/>
      <c r="AC222" s="9"/>
      <c r="AD222" s="10">
        <v>4.22042181787608E-2</v>
      </c>
      <c r="AE222" s="8">
        <v>131.20554999999999</v>
      </c>
      <c r="AF222" s="9"/>
      <c r="AG222" s="9"/>
      <c r="AH222" s="9"/>
      <c r="AI222" s="10">
        <v>162.2927</v>
      </c>
      <c r="AJ222" s="9">
        <v>1.26273061776161</v>
      </c>
      <c r="AK222" s="9"/>
      <c r="AL222" s="9"/>
      <c r="AM222" s="9"/>
      <c r="AN222" s="10">
        <v>3.7165317978280599E-2</v>
      </c>
      <c r="AO222" s="8">
        <v>113.10448</v>
      </c>
      <c r="AP222" s="9"/>
      <c r="AQ222" s="9"/>
      <c r="AR222" s="9"/>
      <c r="AS222" s="10">
        <v>130.38938999999999</v>
      </c>
      <c r="AT222" s="9">
        <v>1.21619276672601</v>
      </c>
      <c r="AU222" s="9"/>
      <c r="AV222" s="9"/>
      <c r="AW222" s="9"/>
      <c r="AX222" s="10">
        <v>3.3063393992976899E-2</v>
      </c>
      <c r="AY222" s="8">
        <v>101.7448</v>
      </c>
      <c r="AZ222" s="9"/>
      <c r="BA222" s="9"/>
      <c r="BB222" s="9"/>
      <c r="BC222" s="10">
        <v>116.04851499999999</v>
      </c>
      <c r="BD222" s="9">
        <v>1.18702432394027</v>
      </c>
      <c r="BE222" s="9"/>
      <c r="BF222" s="9"/>
      <c r="BG222" s="9"/>
      <c r="BH222" s="10">
        <v>3.4057764169486603E-2</v>
      </c>
      <c r="BI222" s="8">
        <v>114.91096</v>
      </c>
      <c r="BJ222" s="9"/>
      <c r="BK222" s="9"/>
      <c r="BL222" s="9"/>
      <c r="BM222" s="10">
        <v>106.35784</v>
      </c>
      <c r="BN222" s="9">
        <v>1.17374859899282</v>
      </c>
      <c r="BO222" s="9"/>
      <c r="BP222" s="9"/>
      <c r="BQ222" s="9"/>
      <c r="BR222" s="10">
        <v>3.8770521663048299E-2</v>
      </c>
      <c r="BS222" s="8">
        <v>111.94803</v>
      </c>
      <c r="BT222" s="9"/>
      <c r="BU222" s="9"/>
      <c r="BV222" s="9"/>
      <c r="BW222" s="10">
        <v>95.050569999999993</v>
      </c>
      <c r="BX222" s="9">
        <v>1.15149364072084</v>
      </c>
      <c r="BY222" s="9"/>
      <c r="BZ222" s="9"/>
      <c r="CA222" s="9"/>
      <c r="CB222" s="10">
        <v>3.2998645331380402E-2</v>
      </c>
      <c r="CC222" s="8">
        <v>114.24303</v>
      </c>
      <c r="CD222" s="9"/>
      <c r="CE222" s="9"/>
      <c r="CF222" s="9"/>
      <c r="CG222" s="10">
        <v>97.730804000000006</v>
      </c>
      <c r="CH222" s="9">
        <v>1.14086354124546</v>
      </c>
      <c r="CI222" s="9"/>
      <c r="CJ222" s="9"/>
      <c r="CK222" s="9"/>
      <c r="CL222" s="10">
        <v>3.1706332558473597E-2</v>
      </c>
    </row>
    <row r="223" spans="1:90" x14ac:dyDescent="0.25">
      <c r="A223" s="8"/>
      <c r="B223" s="9"/>
      <c r="C223" s="9"/>
      <c r="D223" s="9"/>
      <c r="E223" s="10"/>
      <c r="F223" s="9"/>
      <c r="G223" s="9"/>
      <c r="H223" s="9"/>
      <c r="I223" s="9"/>
      <c r="J223" s="10"/>
      <c r="K223" s="8"/>
      <c r="L223" s="9"/>
      <c r="M223" s="9"/>
      <c r="N223" s="9"/>
      <c r="O223" s="10"/>
      <c r="P223" s="9"/>
      <c r="Q223" s="9"/>
      <c r="R223" s="9"/>
      <c r="S223" s="9"/>
      <c r="T223" s="10"/>
      <c r="U223" s="8">
        <v>322.39569999999998</v>
      </c>
      <c r="V223" s="9"/>
      <c r="W223" s="9"/>
      <c r="X223" s="9"/>
      <c r="Y223" s="10">
        <v>436.68542000000002</v>
      </c>
      <c r="Z223" s="9">
        <v>1.3342111644744801</v>
      </c>
      <c r="AA223" s="9"/>
      <c r="AB223" s="9"/>
      <c r="AC223" s="9"/>
      <c r="AD223" s="10">
        <v>4.1012548689542898E-2</v>
      </c>
      <c r="AE223" s="8">
        <v>106.64391999999999</v>
      </c>
      <c r="AF223" s="9"/>
      <c r="AG223" s="9"/>
      <c r="AH223" s="9"/>
      <c r="AI223" s="10">
        <v>123.18116999999999</v>
      </c>
      <c r="AJ223" s="9">
        <v>1.23441676092147</v>
      </c>
      <c r="AK223" s="9"/>
      <c r="AL223" s="9"/>
      <c r="AM223" s="9"/>
      <c r="AN223" s="10">
        <v>3.4813167554119201E-2</v>
      </c>
      <c r="AO223" s="8">
        <v>104.876434</v>
      </c>
      <c r="AP223" s="9"/>
      <c r="AQ223" s="9"/>
      <c r="AR223" s="9"/>
      <c r="AS223" s="10">
        <v>113.04871</v>
      </c>
      <c r="AT223" s="9">
        <v>1.21400586801767</v>
      </c>
      <c r="AU223" s="9"/>
      <c r="AV223" s="9"/>
      <c r="AW223" s="9"/>
      <c r="AX223" s="10">
        <v>3.41826774036302E-2</v>
      </c>
      <c r="AY223" s="8">
        <v>102.84014999999999</v>
      </c>
      <c r="AZ223" s="9"/>
      <c r="BA223" s="9"/>
      <c r="BB223" s="9"/>
      <c r="BC223" s="10">
        <v>98.946759999999998</v>
      </c>
      <c r="BD223" s="9">
        <v>1.1854892031550399</v>
      </c>
      <c r="BE223" s="9"/>
      <c r="BF223" s="9"/>
      <c r="BG223" s="9"/>
      <c r="BH223" s="10">
        <v>3.3479035048568903E-2</v>
      </c>
      <c r="BI223" s="8">
        <v>113.06144999999999</v>
      </c>
      <c r="BJ223" s="9"/>
      <c r="BK223" s="9"/>
      <c r="BL223" s="9"/>
      <c r="BM223" s="10">
        <v>103.2792</v>
      </c>
      <c r="BN223" s="9">
        <v>1.17454733508825</v>
      </c>
      <c r="BO223" s="9"/>
      <c r="BP223" s="9"/>
      <c r="BQ223" s="9"/>
      <c r="BR223" s="10">
        <v>3.4306498652518697E-2</v>
      </c>
      <c r="BS223" s="8">
        <v>97.111440000000002</v>
      </c>
      <c r="BT223" s="9"/>
      <c r="BU223" s="9"/>
      <c r="BV223" s="9"/>
      <c r="BW223" s="10">
        <v>85.409583999999995</v>
      </c>
      <c r="BX223" s="9">
        <v>1.1419713445305799</v>
      </c>
      <c r="BY223" s="9"/>
      <c r="BZ223" s="9"/>
      <c r="CA223" s="9"/>
      <c r="CB223" s="10">
        <v>3.2112051703756299E-2</v>
      </c>
      <c r="CC223" s="8">
        <v>107.167755</v>
      </c>
      <c r="CD223" s="9"/>
      <c r="CE223" s="9"/>
      <c r="CF223" s="9"/>
      <c r="CG223" s="10">
        <v>86.31635</v>
      </c>
      <c r="CH223" s="9">
        <v>1.1286145225167199</v>
      </c>
      <c r="CI223" s="9"/>
      <c r="CJ223" s="9"/>
      <c r="CK223" s="9"/>
      <c r="CL223" s="10">
        <v>3.25476694696651E-2</v>
      </c>
    </row>
    <row r="224" spans="1:90" x14ac:dyDescent="0.25">
      <c r="A224" s="8"/>
      <c r="B224" s="9"/>
      <c r="C224" s="9"/>
      <c r="D224" s="9"/>
      <c r="E224" s="10"/>
      <c r="F224" s="9"/>
      <c r="G224" s="9"/>
      <c r="H224" s="9"/>
      <c r="I224" s="9"/>
      <c r="J224" s="10"/>
      <c r="K224" s="8"/>
      <c r="L224" s="9"/>
      <c r="M224" s="9"/>
      <c r="N224" s="9"/>
      <c r="O224" s="10"/>
      <c r="P224" s="9"/>
      <c r="Q224" s="9"/>
      <c r="R224" s="9"/>
      <c r="S224" s="9"/>
      <c r="T224" s="10"/>
      <c r="U224" s="8">
        <v>285.6293</v>
      </c>
      <c r="V224" s="9"/>
      <c r="W224" s="9"/>
      <c r="X224" s="9"/>
      <c r="Y224" s="10">
        <v>379.59410000000003</v>
      </c>
      <c r="Z224" s="9">
        <v>1.30732685488462</v>
      </c>
      <c r="AA224" s="9"/>
      <c r="AB224" s="9"/>
      <c r="AC224" s="9"/>
      <c r="AD224" s="10">
        <v>3.7596283349766703E-2</v>
      </c>
      <c r="AE224" s="8">
        <v>131.56888000000001</v>
      </c>
      <c r="AF224" s="9"/>
      <c r="AG224" s="9"/>
      <c r="AH224" s="9"/>
      <c r="AI224" s="10">
        <v>154.01224999999999</v>
      </c>
      <c r="AJ224" s="9">
        <v>1.25164981526136</v>
      </c>
      <c r="AK224" s="9"/>
      <c r="AL224" s="9"/>
      <c r="AM224" s="9"/>
      <c r="AN224" s="10">
        <v>3.8047477982589298E-2</v>
      </c>
      <c r="AO224" s="8">
        <v>101.628815</v>
      </c>
      <c r="AP224" s="9"/>
      <c r="AQ224" s="9"/>
      <c r="AR224" s="9"/>
      <c r="AS224" s="10">
        <v>113.66409</v>
      </c>
      <c r="AT224" s="9">
        <v>1.20490322118997</v>
      </c>
      <c r="AU224" s="9"/>
      <c r="AV224" s="9"/>
      <c r="AW224" s="9"/>
      <c r="AX224" s="10">
        <v>3.6310642137247301E-2</v>
      </c>
      <c r="AY224" s="8">
        <v>91.392499999999998</v>
      </c>
      <c r="AZ224" s="9"/>
      <c r="BA224" s="9"/>
      <c r="BB224" s="9"/>
      <c r="BC224" s="10">
        <v>88.488259999999997</v>
      </c>
      <c r="BD224" s="9">
        <v>1.17029206126928</v>
      </c>
      <c r="BE224" s="9"/>
      <c r="BF224" s="9"/>
      <c r="BG224" s="9"/>
      <c r="BH224" s="10">
        <v>3.02067056584145E-2</v>
      </c>
      <c r="BI224" s="8">
        <v>93.668723999999997</v>
      </c>
      <c r="BJ224" s="9"/>
      <c r="BK224" s="9"/>
      <c r="BL224" s="9"/>
      <c r="BM224" s="10">
        <v>84.616579999999999</v>
      </c>
      <c r="BN224" s="9">
        <v>1.1573572941422401</v>
      </c>
      <c r="BO224" s="9"/>
      <c r="BP224" s="9"/>
      <c r="BQ224" s="9"/>
      <c r="BR224" s="10">
        <v>3.2932605928615903E-2</v>
      </c>
      <c r="BS224" s="8">
        <v>99.055019999999999</v>
      </c>
      <c r="BT224" s="9"/>
      <c r="BU224" s="9"/>
      <c r="BV224" s="9"/>
      <c r="BW224" s="10">
        <v>74.962819999999994</v>
      </c>
      <c r="BX224" s="9">
        <v>1.1348915295600801</v>
      </c>
      <c r="BY224" s="9"/>
      <c r="BZ224" s="9"/>
      <c r="CA224" s="9"/>
      <c r="CB224" s="10">
        <v>2.7083189485109099E-2</v>
      </c>
      <c r="CC224" s="8">
        <v>102.31161</v>
      </c>
      <c r="CD224" s="9"/>
      <c r="CE224" s="9"/>
      <c r="CF224" s="9"/>
      <c r="CG224" s="10">
        <v>75.73545</v>
      </c>
      <c r="CH224" s="9">
        <v>1.11167819482088</v>
      </c>
      <c r="CI224" s="9"/>
      <c r="CJ224" s="9"/>
      <c r="CK224" s="9"/>
      <c r="CL224" s="10">
        <v>3.00486006529148E-2</v>
      </c>
    </row>
    <row r="225" spans="1:90" x14ac:dyDescent="0.25">
      <c r="A225" s="8"/>
      <c r="B225" s="9"/>
      <c r="C225" s="9"/>
      <c r="D225" s="9"/>
      <c r="E225" s="10"/>
      <c r="F225" s="9"/>
      <c r="G225" s="9"/>
      <c r="H225" s="9"/>
      <c r="I225" s="9"/>
      <c r="J225" s="10"/>
      <c r="K225" s="8"/>
      <c r="L225" s="9"/>
      <c r="M225" s="9"/>
      <c r="N225" s="9"/>
      <c r="O225" s="10"/>
      <c r="P225" s="9"/>
      <c r="Q225" s="9"/>
      <c r="R225" s="9"/>
      <c r="S225" s="9"/>
      <c r="T225" s="10"/>
      <c r="U225" s="8">
        <v>344.66771999999997</v>
      </c>
      <c r="V225" s="9"/>
      <c r="W225" s="9"/>
      <c r="X225" s="9"/>
      <c r="Y225" s="10">
        <v>458.66748000000001</v>
      </c>
      <c r="Z225" s="9">
        <v>1.33422682803869</v>
      </c>
      <c r="AA225" s="9"/>
      <c r="AB225" s="9"/>
      <c r="AC225" s="9"/>
      <c r="AD225" s="10">
        <v>4.0147908730344198E-2</v>
      </c>
      <c r="AE225" s="8">
        <v>124.23904400000001</v>
      </c>
      <c r="AF225" s="9"/>
      <c r="AG225" s="9"/>
      <c r="AH225" s="9"/>
      <c r="AI225" s="10">
        <v>147.36018000000001</v>
      </c>
      <c r="AJ225" s="9">
        <v>1.2365773764252601</v>
      </c>
      <c r="AK225" s="9"/>
      <c r="AL225" s="9"/>
      <c r="AM225" s="9"/>
      <c r="AN225" s="10">
        <v>3.4703908035097798E-2</v>
      </c>
      <c r="AO225" s="8">
        <v>101.264786</v>
      </c>
      <c r="AP225" s="9"/>
      <c r="AQ225" s="9"/>
      <c r="AR225" s="9"/>
      <c r="AS225" s="10">
        <v>117.62257</v>
      </c>
      <c r="AT225" s="9">
        <v>1.2131364706754599</v>
      </c>
      <c r="AU225" s="9"/>
      <c r="AV225" s="9"/>
      <c r="AW225" s="9"/>
      <c r="AX225" s="10">
        <v>3.4689386175147302E-2</v>
      </c>
      <c r="AY225" s="8">
        <v>102.381714</v>
      </c>
      <c r="AZ225" s="9"/>
      <c r="BA225" s="9"/>
      <c r="BB225" s="9"/>
      <c r="BC225" s="10">
        <v>108.40653</v>
      </c>
      <c r="BD225" s="9">
        <v>1.1811892408132501</v>
      </c>
      <c r="BE225" s="9"/>
      <c r="BF225" s="9"/>
      <c r="BG225" s="9"/>
      <c r="BH225" s="10">
        <v>3.2670856949751602E-2</v>
      </c>
      <c r="BI225" s="8">
        <v>92.330055000000002</v>
      </c>
      <c r="BJ225" s="9"/>
      <c r="BK225" s="9"/>
      <c r="BL225" s="9"/>
      <c r="BM225" s="10">
        <v>79.286280000000005</v>
      </c>
      <c r="BN225" s="9">
        <v>1.1589853832125601</v>
      </c>
      <c r="BO225" s="9"/>
      <c r="BP225" s="9"/>
      <c r="BQ225" s="9"/>
      <c r="BR225" s="10">
        <v>3.2742399667162303E-2</v>
      </c>
      <c r="BS225" s="8">
        <v>106.62336000000001</v>
      </c>
      <c r="BT225" s="9"/>
      <c r="BU225" s="9"/>
      <c r="BV225" s="9"/>
      <c r="BW225" s="10">
        <v>90.839744999999994</v>
      </c>
      <c r="BX225" s="9">
        <v>1.1506655812859501</v>
      </c>
      <c r="BY225" s="9"/>
      <c r="BZ225" s="9"/>
      <c r="CA225" s="9"/>
      <c r="CB225" s="10">
        <v>3.23462519180037E-2</v>
      </c>
      <c r="CC225" s="8">
        <v>94.75515</v>
      </c>
      <c r="CD225" s="9"/>
      <c r="CE225" s="9"/>
      <c r="CF225" s="9"/>
      <c r="CG225" s="10">
        <v>69.845529999999997</v>
      </c>
      <c r="CH225" s="9">
        <v>1.10387504255771</v>
      </c>
      <c r="CI225" s="9"/>
      <c r="CJ225" s="9"/>
      <c r="CK225" s="9"/>
      <c r="CL225" s="10">
        <v>2.5314844768290799E-2</v>
      </c>
    </row>
    <row r="226" spans="1:90" x14ac:dyDescent="0.25">
      <c r="A226" s="8"/>
      <c r="B226" s="9"/>
      <c r="C226" s="9"/>
      <c r="D226" s="9"/>
      <c r="E226" s="10"/>
      <c r="F226" s="9"/>
      <c r="G226" s="9"/>
      <c r="H226" s="9"/>
      <c r="I226" s="9"/>
      <c r="J226" s="10"/>
      <c r="K226" s="8"/>
      <c r="L226" s="9"/>
      <c r="M226" s="9"/>
      <c r="N226" s="9"/>
      <c r="O226" s="10"/>
      <c r="P226" s="9"/>
      <c r="Q226" s="9"/>
      <c r="R226" s="9"/>
      <c r="S226" s="9"/>
      <c r="T226" s="10"/>
      <c r="U226" s="8">
        <v>296.32562000000001</v>
      </c>
      <c r="V226" s="9"/>
      <c r="W226" s="9"/>
      <c r="X226" s="9"/>
      <c r="Y226" s="10">
        <v>386.846</v>
      </c>
      <c r="Z226" s="9">
        <v>1.32931812644004</v>
      </c>
      <c r="AA226" s="9"/>
      <c r="AB226" s="9"/>
      <c r="AC226" s="9"/>
      <c r="AD226" s="10">
        <v>4.0987329811450597E-2</v>
      </c>
      <c r="AE226" s="8">
        <v>139.60718</v>
      </c>
      <c r="AF226" s="9"/>
      <c r="AG226" s="9"/>
      <c r="AH226" s="9"/>
      <c r="AI226" s="10">
        <v>165.69362000000001</v>
      </c>
      <c r="AJ226" s="9">
        <v>1.2591951752305</v>
      </c>
      <c r="AK226" s="9"/>
      <c r="AL226" s="9"/>
      <c r="AM226" s="9"/>
      <c r="AN226" s="10">
        <v>3.8209646800905502E-2</v>
      </c>
      <c r="AO226" s="8">
        <v>106.83271999999999</v>
      </c>
      <c r="AP226" s="9"/>
      <c r="AQ226" s="9"/>
      <c r="AR226" s="9"/>
      <c r="AS226" s="10">
        <v>122.319115</v>
      </c>
      <c r="AT226" s="9">
        <v>1.2245098230242699</v>
      </c>
      <c r="AU226" s="9"/>
      <c r="AV226" s="9"/>
      <c r="AW226" s="9"/>
      <c r="AX226" s="10">
        <v>3.9149320860878502E-2</v>
      </c>
      <c r="AY226" s="8">
        <v>110.94535</v>
      </c>
      <c r="AZ226" s="9"/>
      <c r="BA226" s="9"/>
      <c r="BB226" s="9"/>
      <c r="BC226" s="10">
        <v>113.94085</v>
      </c>
      <c r="BD226" s="9">
        <v>1.1975626599192599</v>
      </c>
      <c r="BE226" s="9"/>
      <c r="BF226" s="9"/>
      <c r="BG226" s="9"/>
      <c r="BH226" s="10">
        <v>3.9504650406164799E-2</v>
      </c>
      <c r="BI226" s="8">
        <v>109.22502</v>
      </c>
      <c r="BJ226" s="9"/>
      <c r="BK226" s="9"/>
      <c r="BL226" s="9"/>
      <c r="BM226" s="10">
        <v>95.501710000000003</v>
      </c>
      <c r="BN226" s="9">
        <v>1.18525456959009</v>
      </c>
      <c r="BO226" s="9"/>
      <c r="BP226" s="9"/>
      <c r="BQ226" s="9"/>
      <c r="BR226" s="10">
        <v>3.61716241622181E-2</v>
      </c>
      <c r="BS226" s="8">
        <v>115.04292</v>
      </c>
      <c r="BT226" s="9"/>
      <c r="BU226" s="9"/>
      <c r="BV226" s="9"/>
      <c r="BW226" s="10">
        <v>101.45171000000001</v>
      </c>
      <c r="BX226" s="9">
        <v>1.16342850923538</v>
      </c>
      <c r="BY226" s="9"/>
      <c r="BZ226" s="9"/>
      <c r="CA226" s="9"/>
      <c r="CB226" s="10">
        <v>3.6935331507289101E-2</v>
      </c>
      <c r="CC226" s="8">
        <v>101.11874400000001</v>
      </c>
      <c r="CD226" s="9"/>
      <c r="CE226" s="9"/>
      <c r="CF226" s="9"/>
      <c r="CG226" s="10">
        <v>76.000820000000004</v>
      </c>
      <c r="CH226" s="9">
        <v>1.1384275919794999</v>
      </c>
      <c r="CI226" s="9"/>
      <c r="CJ226" s="9"/>
      <c r="CK226" s="9"/>
      <c r="CL226" s="10">
        <v>3.2742570864241101E-2</v>
      </c>
    </row>
    <row r="227" spans="1:90" x14ac:dyDescent="0.25">
      <c r="A227" s="8"/>
      <c r="B227" s="9"/>
      <c r="C227" s="9"/>
      <c r="D227" s="9"/>
      <c r="E227" s="10"/>
      <c r="F227" s="9"/>
      <c r="G227" s="9"/>
      <c r="H227" s="9"/>
      <c r="I227" s="9"/>
      <c r="J227" s="10"/>
      <c r="K227" s="8"/>
      <c r="L227" s="9"/>
      <c r="M227" s="9"/>
      <c r="N227" s="9"/>
      <c r="O227" s="10"/>
      <c r="P227" s="9"/>
      <c r="Q227" s="9"/>
      <c r="R227" s="9"/>
      <c r="S227" s="9"/>
      <c r="T227" s="10"/>
      <c r="U227" s="8">
        <v>594.99810000000002</v>
      </c>
      <c r="V227" s="9"/>
      <c r="W227" s="9"/>
      <c r="X227" s="9"/>
      <c r="Y227" s="10">
        <v>736.83385999999996</v>
      </c>
      <c r="Z227" s="9">
        <v>1.3578078215718199</v>
      </c>
      <c r="AA227" s="9"/>
      <c r="AB227" s="9"/>
      <c r="AC227" s="9"/>
      <c r="AD227" s="10">
        <v>4.0742347953476803E-2</v>
      </c>
      <c r="AE227" s="8">
        <v>120.66061999999999</v>
      </c>
      <c r="AF227" s="9"/>
      <c r="AG227" s="9"/>
      <c r="AH227" s="9"/>
      <c r="AI227" s="10">
        <v>148.16276999999999</v>
      </c>
      <c r="AJ227" s="9">
        <v>1.24157319331169</v>
      </c>
      <c r="AK227" s="9"/>
      <c r="AL227" s="9"/>
      <c r="AM227" s="9"/>
      <c r="AN227" s="10">
        <v>3.9038398097602997E-2</v>
      </c>
      <c r="AO227" s="8">
        <v>115.344284</v>
      </c>
      <c r="AP227" s="9"/>
      <c r="AQ227" s="9"/>
      <c r="AR227" s="9"/>
      <c r="AS227" s="10">
        <v>122.64328</v>
      </c>
      <c r="AT227" s="9">
        <v>1.2216497849821999</v>
      </c>
      <c r="AU227" s="9"/>
      <c r="AV227" s="9"/>
      <c r="AW227" s="9"/>
      <c r="AX227" s="10">
        <v>3.5791128381227E-2</v>
      </c>
      <c r="AY227" s="8">
        <v>104.96875</v>
      </c>
      <c r="AZ227" s="9"/>
      <c r="BA227" s="9"/>
      <c r="BB227" s="9"/>
      <c r="BC227" s="10">
        <v>103.23235</v>
      </c>
      <c r="BD227" s="9">
        <v>1.19046824157238</v>
      </c>
      <c r="BE227" s="9"/>
      <c r="BF227" s="9"/>
      <c r="BG227" s="9"/>
      <c r="BH227" s="10">
        <v>3.5217699235014298E-2</v>
      </c>
      <c r="BI227" s="8">
        <v>100.82606</v>
      </c>
      <c r="BJ227" s="9"/>
      <c r="BK227" s="9"/>
      <c r="BL227" s="9"/>
      <c r="BM227" s="10">
        <v>99.013694999999998</v>
      </c>
      <c r="BN227" s="9">
        <v>1.15977795833349</v>
      </c>
      <c r="BO227" s="9"/>
      <c r="BP227" s="9"/>
      <c r="BQ227" s="9"/>
      <c r="BR227" s="10">
        <v>3.4233059409124703E-2</v>
      </c>
      <c r="BS227" s="8">
        <v>107.00673999999999</v>
      </c>
      <c r="BT227" s="9"/>
      <c r="BU227" s="9"/>
      <c r="BV227" s="9"/>
      <c r="BW227" s="10">
        <v>92.480459999999994</v>
      </c>
      <c r="BX227" s="9">
        <v>1.1452884142994799</v>
      </c>
      <c r="BY227" s="9"/>
      <c r="BZ227" s="9"/>
      <c r="CA227" s="9"/>
      <c r="CB227" s="10">
        <v>3.3243607087223397E-2</v>
      </c>
      <c r="CC227" s="8">
        <v>110.71526</v>
      </c>
      <c r="CD227" s="9"/>
      <c r="CE227" s="9"/>
      <c r="CF227" s="9"/>
      <c r="CG227" s="10">
        <v>83.8523</v>
      </c>
      <c r="CH227" s="9">
        <v>1.11486328053474</v>
      </c>
      <c r="CI227" s="9"/>
      <c r="CJ227" s="9"/>
      <c r="CK227" s="9"/>
      <c r="CL227" s="10">
        <v>2.5523546016458599E-2</v>
      </c>
    </row>
    <row r="228" spans="1:90" x14ac:dyDescent="0.25">
      <c r="A228" s="8"/>
      <c r="B228" s="9"/>
      <c r="C228" s="9"/>
      <c r="D228" s="9"/>
      <c r="E228" s="10"/>
      <c r="F228" s="9"/>
      <c r="G228" s="9"/>
      <c r="H228" s="9"/>
      <c r="I228" s="9"/>
      <c r="J228" s="10"/>
      <c r="K228" s="8"/>
      <c r="L228" s="9"/>
      <c r="M228" s="9"/>
      <c r="N228" s="9"/>
      <c r="O228" s="10"/>
      <c r="P228" s="9"/>
      <c r="Q228" s="9"/>
      <c r="R228" s="9"/>
      <c r="S228" s="9"/>
      <c r="T228" s="10"/>
      <c r="U228" s="8">
        <v>309.71215999999998</v>
      </c>
      <c r="V228" s="9"/>
      <c r="W228" s="9"/>
      <c r="X228" s="9"/>
      <c r="Y228" s="10">
        <v>414.98608000000002</v>
      </c>
      <c r="Z228" s="9">
        <v>1.3402052358388901</v>
      </c>
      <c r="AA228" s="9"/>
      <c r="AB228" s="9"/>
      <c r="AC228" s="9"/>
      <c r="AD228" s="10">
        <v>4.2763421116485699E-2</v>
      </c>
      <c r="AE228" s="8">
        <v>124.55225</v>
      </c>
      <c r="AF228" s="9"/>
      <c r="AG228" s="9"/>
      <c r="AH228" s="9"/>
      <c r="AI228" s="10">
        <v>152.95099999999999</v>
      </c>
      <c r="AJ228" s="9">
        <v>1.25558127051591</v>
      </c>
      <c r="AK228" s="9"/>
      <c r="AL228" s="9"/>
      <c r="AM228" s="9"/>
      <c r="AN228" s="10">
        <v>4.0569484501909003E-2</v>
      </c>
      <c r="AO228" s="8">
        <v>92.627430000000004</v>
      </c>
      <c r="AP228" s="9"/>
      <c r="AQ228" s="9"/>
      <c r="AR228" s="9"/>
      <c r="AS228" s="10">
        <v>97.929919999999996</v>
      </c>
      <c r="AT228" s="9">
        <v>1.20360471761226</v>
      </c>
      <c r="AU228" s="9"/>
      <c r="AV228" s="9"/>
      <c r="AW228" s="9"/>
      <c r="AX228" s="10">
        <v>3.4947699103454001E-2</v>
      </c>
      <c r="AY228" s="8">
        <v>101.19902999999999</v>
      </c>
      <c r="AZ228" s="9"/>
      <c r="BA228" s="9"/>
      <c r="BB228" s="9"/>
      <c r="BC228" s="10">
        <v>100.29195</v>
      </c>
      <c r="BD228" s="9">
        <v>1.1876376889944</v>
      </c>
      <c r="BE228" s="9"/>
      <c r="BF228" s="9"/>
      <c r="BG228" s="9"/>
      <c r="BH228" s="10">
        <v>3.4130199669043598E-2</v>
      </c>
      <c r="BI228" s="8">
        <v>95.812830000000005</v>
      </c>
      <c r="BJ228" s="9"/>
      <c r="BK228" s="9"/>
      <c r="BL228" s="9"/>
      <c r="BM228" s="10">
        <v>82.03922</v>
      </c>
      <c r="BN228" s="9">
        <v>1.15727898979187</v>
      </c>
      <c r="BO228" s="9"/>
      <c r="BP228" s="9"/>
      <c r="BQ228" s="9"/>
      <c r="BR228" s="10">
        <v>3.1526942943206598E-2</v>
      </c>
      <c r="BS228" s="8">
        <v>111.63919</v>
      </c>
      <c r="BT228" s="9"/>
      <c r="BU228" s="9"/>
      <c r="BV228" s="9"/>
      <c r="BW228" s="10">
        <v>102.44262999999999</v>
      </c>
      <c r="BX228" s="9">
        <v>1.1540517754256701</v>
      </c>
      <c r="BY228" s="9"/>
      <c r="BZ228" s="9"/>
      <c r="CA228" s="9"/>
      <c r="CB228" s="10">
        <v>3.33757210610751E-2</v>
      </c>
      <c r="CC228" s="8">
        <v>104.7839</v>
      </c>
      <c r="CD228" s="9"/>
      <c r="CE228" s="9"/>
      <c r="CF228" s="9"/>
      <c r="CG228" s="10">
        <v>87.311869999999999</v>
      </c>
      <c r="CH228" s="9">
        <v>1.13333097028732</v>
      </c>
      <c r="CI228" s="9"/>
      <c r="CJ228" s="9"/>
      <c r="CK228" s="9"/>
      <c r="CL228" s="10">
        <v>3.2946259645936102E-2</v>
      </c>
    </row>
    <row r="229" spans="1:90" x14ac:dyDescent="0.25">
      <c r="A229" s="8"/>
      <c r="B229" s="9"/>
      <c r="C229" s="9"/>
      <c r="D229" s="9"/>
      <c r="E229" s="10"/>
      <c r="F229" s="9"/>
      <c r="G229" s="9"/>
      <c r="H229" s="9"/>
      <c r="I229" s="9"/>
      <c r="J229" s="10"/>
      <c r="K229" s="8"/>
      <c r="L229" s="9"/>
      <c r="M229" s="9"/>
      <c r="N229" s="9"/>
      <c r="O229" s="10"/>
      <c r="P229" s="9"/>
      <c r="Q229" s="9"/>
      <c r="R229" s="9"/>
      <c r="S229" s="9"/>
      <c r="T229" s="10"/>
      <c r="U229" s="8">
        <v>614.51329999999996</v>
      </c>
      <c r="V229" s="9"/>
      <c r="W229" s="9"/>
      <c r="X229" s="9"/>
      <c r="Y229" s="10">
        <v>806.71990000000005</v>
      </c>
      <c r="Z229" s="9">
        <v>1.3721842694878501</v>
      </c>
      <c r="AA229" s="9"/>
      <c r="AB229" s="9"/>
      <c r="AC229" s="9"/>
      <c r="AD229" s="10">
        <v>4.27170069200212E-2</v>
      </c>
      <c r="AE229" s="8">
        <v>131.43825000000001</v>
      </c>
      <c r="AF229" s="9"/>
      <c r="AG229" s="9"/>
      <c r="AH229" s="9"/>
      <c r="AI229" s="10">
        <v>170.04553000000001</v>
      </c>
      <c r="AJ229" s="9">
        <v>1.2513985970020201</v>
      </c>
      <c r="AK229" s="9"/>
      <c r="AL229" s="9"/>
      <c r="AM229" s="9"/>
      <c r="AN229" s="10">
        <v>3.5121270541244802E-2</v>
      </c>
      <c r="AO229" s="8">
        <v>104.67615499999999</v>
      </c>
      <c r="AP229" s="9"/>
      <c r="AQ229" s="9"/>
      <c r="AR229" s="9"/>
      <c r="AS229" s="10">
        <v>109.9705</v>
      </c>
      <c r="AT229" s="9">
        <v>1.20786930990219</v>
      </c>
      <c r="AU229" s="9"/>
      <c r="AV229" s="9"/>
      <c r="AW229" s="9"/>
      <c r="AX229" s="10">
        <v>3.8715809673566901E-2</v>
      </c>
      <c r="AY229" s="8">
        <v>99.802869999999999</v>
      </c>
      <c r="AZ229" s="9"/>
      <c r="BA229" s="9"/>
      <c r="BB229" s="9"/>
      <c r="BC229" s="10">
        <v>94.93929</v>
      </c>
      <c r="BD229" s="9">
        <v>1.1835847617983799</v>
      </c>
      <c r="BE229" s="9"/>
      <c r="BF229" s="9"/>
      <c r="BG229" s="9"/>
      <c r="BH229" s="10">
        <v>3.1971432714086798E-2</v>
      </c>
      <c r="BI229" s="8">
        <v>106.69557</v>
      </c>
      <c r="BJ229" s="9"/>
      <c r="BK229" s="9"/>
      <c r="BL229" s="9"/>
      <c r="BM229" s="10">
        <v>101.08924</v>
      </c>
      <c r="BN229" s="9">
        <v>1.1614387489557201</v>
      </c>
      <c r="BO229" s="9"/>
      <c r="BP229" s="9"/>
      <c r="BQ229" s="9"/>
      <c r="BR229" s="10">
        <v>3.1127693864808001E-2</v>
      </c>
      <c r="BS229" s="8">
        <v>114.83801</v>
      </c>
      <c r="BT229" s="9"/>
      <c r="BU229" s="9"/>
      <c r="BV229" s="9"/>
      <c r="BW229" s="10">
        <v>101.750015</v>
      </c>
      <c r="BX229" s="9">
        <v>1.15011754590272</v>
      </c>
      <c r="BY229" s="9"/>
      <c r="BZ229" s="9"/>
      <c r="CA229" s="9"/>
      <c r="CB229" s="10">
        <v>3.2071452634094298E-2</v>
      </c>
      <c r="CC229" s="8">
        <v>106.77082</v>
      </c>
      <c r="CD229" s="9"/>
      <c r="CE229" s="9"/>
      <c r="CF229" s="9"/>
      <c r="CG229" s="10">
        <v>83.356970000000004</v>
      </c>
      <c r="CH229" s="9">
        <v>1.1276009184420099</v>
      </c>
      <c r="CI229" s="9"/>
      <c r="CJ229" s="9"/>
      <c r="CK229" s="9"/>
      <c r="CL229" s="10">
        <v>3.1385830167781403E-2</v>
      </c>
    </row>
    <row r="230" spans="1:90" x14ac:dyDescent="0.25">
      <c r="A230" s="8"/>
      <c r="B230" s="9"/>
      <c r="C230" s="9"/>
      <c r="D230" s="9"/>
      <c r="E230" s="10"/>
      <c r="F230" s="9"/>
      <c r="G230" s="9"/>
      <c r="H230" s="9"/>
      <c r="I230" s="9"/>
      <c r="J230" s="10"/>
      <c r="K230" s="8"/>
      <c r="L230" s="9"/>
      <c r="M230" s="9"/>
      <c r="N230" s="9"/>
      <c r="O230" s="10"/>
      <c r="P230" s="9"/>
      <c r="Q230" s="9"/>
      <c r="R230" s="9"/>
      <c r="S230" s="9"/>
      <c r="T230" s="10"/>
      <c r="U230" s="8">
        <v>333.68155000000002</v>
      </c>
      <c r="V230" s="9"/>
      <c r="W230" s="9"/>
      <c r="X230" s="9"/>
      <c r="Y230" s="10">
        <v>429.31655999999998</v>
      </c>
      <c r="Z230" s="9">
        <v>1.33910199290514</v>
      </c>
      <c r="AA230" s="9"/>
      <c r="AB230" s="9"/>
      <c r="AC230" s="9"/>
      <c r="AD230" s="10">
        <v>4.1492549479595298E-2</v>
      </c>
      <c r="AE230" s="8">
        <v>126.702675</v>
      </c>
      <c r="AF230" s="9"/>
      <c r="AG230" s="9"/>
      <c r="AH230" s="9"/>
      <c r="AI230" s="10">
        <v>152.83693</v>
      </c>
      <c r="AJ230" s="9">
        <v>1.2455228123664801</v>
      </c>
      <c r="AK230" s="9"/>
      <c r="AL230" s="9"/>
      <c r="AM230" s="9"/>
      <c r="AN230" s="10">
        <v>3.4972663324814898E-2</v>
      </c>
      <c r="AO230" s="8">
        <v>105.71371499999999</v>
      </c>
      <c r="AP230" s="9"/>
      <c r="AQ230" s="9"/>
      <c r="AR230" s="9"/>
      <c r="AS230" s="10">
        <v>114.663765</v>
      </c>
      <c r="AT230" s="9">
        <v>1.2123354178667001</v>
      </c>
      <c r="AU230" s="9"/>
      <c r="AV230" s="9"/>
      <c r="AW230" s="9"/>
      <c r="AX230" s="10">
        <v>3.7236352345592499E-2</v>
      </c>
      <c r="AY230" s="8">
        <v>99.346140000000005</v>
      </c>
      <c r="AZ230" s="9"/>
      <c r="BA230" s="9"/>
      <c r="BB230" s="9"/>
      <c r="BC230" s="10">
        <v>96.688910000000007</v>
      </c>
      <c r="BD230" s="9">
        <v>1.1745341286659201</v>
      </c>
      <c r="BE230" s="9"/>
      <c r="BF230" s="9"/>
      <c r="BG230" s="9"/>
      <c r="BH230" s="10">
        <v>3.0819191606017898E-2</v>
      </c>
      <c r="BI230" s="8">
        <v>107.10877000000001</v>
      </c>
      <c r="BJ230" s="9"/>
      <c r="BK230" s="9"/>
      <c r="BL230" s="9"/>
      <c r="BM230" s="10">
        <v>96.142719999999997</v>
      </c>
      <c r="BN230" s="9">
        <v>1.17467009550333</v>
      </c>
      <c r="BO230" s="9"/>
      <c r="BP230" s="9"/>
      <c r="BQ230" s="9"/>
      <c r="BR230" s="10">
        <v>3.51168602456082E-2</v>
      </c>
      <c r="BS230" s="8">
        <v>112.53494000000001</v>
      </c>
      <c r="BT230" s="9"/>
      <c r="BU230" s="9"/>
      <c r="BV230" s="9"/>
      <c r="BW230" s="10">
        <v>95.541659999999993</v>
      </c>
      <c r="BX230" s="9">
        <v>1.17105449062585</v>
      </c>
      <c r="BY230" s="9"/>
      <c r="BZ230" s="9"/>
      <c r="CA230" s="9"/>
      <c r="CB230" s="10">
        <v>3.6319829563346902E-2</v>
      </c>
      <c r="CC230" s="8">
        <v>104.78165</v>
      </c>
      <c r="CD230" s="9"/>
      <c r="CE230" s="9"/>
      <c r="CF230" s="9"/>
      <c r="CG230" s="10">
        <v>81.659130000000005</v>
      </c>
      <c r="CH230" s="9">
        <v>1.12811322003602</v>
      </c>
      <c r="CI230" s="9"/>
      <c r="CJ230" s="9"/>
      <c r="CK230" s="9"/>
      <c r="CL230" s="10">
        <v>3.0540057863247799E-2</v>
      </c>
    </row>
    <row r="231" spans="1:90" x14ac:dyDescent="0.25">
      <c r="A231" s="8"/>
      <c r="B231" s="9"/>
      <c r="C231" s="9"/>
      <c r="D231" s="9"/>
      <c r="E231" s="10"/>
      <c r="F231" s="9"/>
      <c r="G231" s="9"/>
      <c r="H231" s="9"/>
      <c r="I231" s="9"/>
      <c r="J231" s="10"/>
      <c r="K231" s="8"/>
      <c r="L231" s="9"/>
      <c r="M231" s="9"/>
      <c r="N231" s="9"/>
      <c r="O231" s="10"/>
      <c r="P231" s="9"/>
      <c r="Q231" s="9"/>
      <c r="R231" s="9"/>
      <c r="S231" s="9"/>
      <c r="T231" s="10"/>
      <c r="U231" s="8">
        <v>854.36310000000003</v>
      </c>
      <c r="V231" s="9"/>
      <c r="W231" s="9"/>
      <c r="X231" s="9"/>
      <c r="Y231" s="10">
        <v>1052.2465999999999</v>
      </c>
      <c r="Z231" s="9">
        <v>1.40869275265932</v>
      </c>
      <c r="AA231" s="9"/>
      <c r="AB231" s="9"/>
      <c r="AC231" s="9"/>
      <c r="AD231" s="10">
        <v>4.4437022486463501E-2</v>
      </c>
      <c r="AE231" s="8">
        <v>129.30745999999999</v>
      </c>
      <c r="AF231" s="9"/>
      <c r="AG231" s="9"/>
      <c r="AH231" s="9"/>
      <c r="AI231" s="10">
        <v>164.66342</v>
      </c>
      <c r="AJ231" s="9">
        <v>1.2454589800834599</v>
      </c>
      <c r="AK231" s="9"/>
      <c r="AL231" s="9"/>
      <c r="AM231" s="9"/>
      <c r="AN231" s="10">
        <v>4.01737534564061E-2</v>
      </c>
      <c r="AO231" s="8">
        <v>106.26566</v>
      </c>
      <c r="AP231" s="9"/>
      <c r="AQ231" s="9"/>
      <c r="AR231" s="9"/>
      <c r="AS231" s="10">
        <v>115.984314</v>
      </c>
      <c r="AT231" s="9">
        <v>1.2085399174690199</v>
      </c>
      <c r="AU231" s="9"/>
      <c r="AV231" s="9"/>
      <c r="AW231" s="9"/>
      <c r="AX231" s="10">
        <v>3.2434979878698297E-2</v>
      </c>
      <c r="AY231" s="8">
        <v>96.810974000000002</v>
      </c>
      <c r="AZ231" s="9"/>
      <c r="BA231" s="9"/>
      <c r="BB231" s="9"/>
      <c r="BC231" s="10">
        <v>94.912505999999993</v>
      </c>
      <c r="BD231" s="9">
        <v>1.1819560047090001</v>
      </c>
      <c r="BE231" s="9"/>
      <c r="BF231" s="9"/>
      <c r="BG231" s="9"/>
      <c r="BH231" s="10">
        <v>3.1733512312324998E-2</v>
      </c>
      <c r="BI231" s="8">
        <v>96.061760000000007</v>
      </c>
      <c r="BJ231" s="9"/>
      <c r="BK231" s="9"/>
      <c r="BL231" s="9"/>
      <c r="BM231" s="10">
        <v>84.658590000000004</v>
      </c>
      <c r="BN231" s="9">
        <v>1.1516551245450899</v>
      </c>
      <c r="BO231" s="9"/>
      <c r="BP231" s="9"/>
      <c r="BQ231" s="9"/>
      <c r="BR231" s="10">
        <v>3.0465049528395301E-2</v>
      </c>
      <c r="BS231" s="8">
        <v>103.57804</v>
      </c>
      <c r="BT231" s="9"/>
      <c r="BU231" s="9"/>
      <c r="BV231" s="9"/>
      <c r="BW231" s="10">
        <v>85.550445999999994</v>
      </c>
      <c r="BX231" s="9">
        <v>1.1673489041924401</v>
      </c>
      <c r="BY231" s="9"/>
      <c r="BZ231" s="9"/>
      <c r="CA231" s="9"/>
      <c r="CB231" s="10">
        <v>3.5578055508177601E-2</v>
      </c>
      <c r="CC231" s="8">
        <v>97.186840000000004</v>
      </c>
      <c r="CD231" s="9"/>
      <c r="CE231" s="9"/>
      <c r="CF231" s="9"/>
      <c r="CG231" s="10">
        <v>72.295615999999995</v>
      </c>
      <c r="CH231" s="9">
        <v>1.1119875003695401</v>
      </c>
      <c r="CI231" s="9"/>
      <c r="CJ231" s="9"/>
      <c r="CK231" s="9"/>
      <c r="CL231" s="10">
        <v>2.63190271416338E-2</v>
      </c>
    </row>
    <row r="232" spans="1:90" x14ac:dyDescent="0.25">
      <c r="A232" s="8"/>
      <c r="B232" s="9"/>
      <c r="C232" s="9"/>
      <c r="D232" s="9"/>
      <c r="E232" s="10"/>
      <c r="F232" s="9"/>
      <c r="G232" s="9"/>
      <c r="H232" s="9"/>
      <c r="I232" s="9"/>
      <c r="J232" s="10"/>
      <c r="K232" s="8"/>
      <c r="L232" s="9"/>
      <c r="M232" s="9"/>
      <c r="N232" s="9"/>
      <c r="O232" s="10"/>
      <c r="P232" s="9"/>
      <c r="Q232" s="9"/>
      <c r="R232" s="9"/>
      <c r="S232" s="9"/>
      <c r="T232" s="10"/>
      <c r="U232" s="8">
        <v>671.74945000000002</v>
      </c>
      <c r="V232" s="9"/>
      <c r="W232" s="9"/>
      <c r="X232" s="9"/>
      <c r="Y232" s="10">
        <v>833.19586000000004</v>
      </c>
      <c r="Z232" s="9">
        <v>1.37494896209239</v>
      </c>
      <c r="AA232" s="9"/>
      <c r="AB232" s="9"/>
      <c r="AC232" s="9"/>
      <c r="AD232" s="10">
        <v>4.38322565736078E-2</v>
      </c>
      <c r="AE232" s="8">
        <v>111.17764</v>
      </c>
      <c r="AF232" s="9"/>
      <c r="AG232" s="9"/>
      <c r="AH232" s="9"/>
      <c r="AI232" s="10">
        <v>132.65021999999999</v>
      </c>
      <c r="AJ232" s="9">
        <v>1.24926366019248</v>
      </c>
      <c r="AK232" s="9"/>
      <c r="AL232" s="9"/>
      <c r="AM232" s="9"/>
      <c r="AN232" s="10">
        <v>3.5678543130178E-2</v>
      </c>
      <c r="AO232" s="8">
        <v>120.93848</v>
      </c>
      <c r="AP232" s="9"/>
      <c r="AQ232" s="9"/>
      <c r="AR232" s="9"/>
      <c r="AS232" s="10">
        <v>131.95087000000001</v>
      </c>
      <c r="AT232" s="9">
        <v>1.2328320913314801</v>
      </c>
      <c r="AU232" s="9"/>
      <c r="AV232" s="9"/>
      <c r="AW232" s="9"/>
      <c r="AX232" s="10">
        <v>3.8880571962667303E-2</v>
      </c>
      <c r="AY232" s="8">
        <v>107.79922000000001</v>
      </c>
      <c r="AZ232" s="9"/>
      <c r="BA232" s="9"/>
      <c r="BB232" s="9"/>
      <c r="BC232" s="10">
        <v>105.63411000000001</v>
      </c>
      <c r="BD232" s="9">
        <v>1.19954173535108</v>
      </c>
      <c r="BE232" s="9"/>
      <c r="BF232" s="9"/>
      <c r="BG232" s="9"/>
      <c r="BH232" s="10">
        <v>3.5114410861102598E-2</v>
      </c>
      <c r="BI232" s="8">
        <v>92.689223999999996</v>
      </c>
      <c r="BJ232" s="9"/>
      <c r="BK232" s="9"/>
      <c r="BL232" s="9"/>
      <c r="BM232" s="10">
        <v>77.165099999999995</v>
      </c>
      <c r="BN232" s="9">
        <v>1.1607817889451899</v>
      </c>
      <c r="BO232" s="9"/>
      <c r="BP232" s="9"/>
      <c r="BQ232" s="9"/>
      <c r="BR232" s="10">
        <v>3.2988412703755597E-2</v>
      </c>
      <c r="BS232" s="8">
        <v>108.49187000000001</v>
      </c>
      <c r="BT232" s="9"/>
      <c r="BU232" s="9"/>
      <c r="BV232" s="9"/>
      <c r="BW232" s="10">
        <v>98.577699999999993</v>
      </c>
      <c r="BX232" s="9">
        <v>1.1624047592878299</v>
      </c>
      <c r="BY232" s="9"/>
      <c r="BZ232" s="9"/>
      <c r="CA232" s="9"/>
      <c r="CB232" s="10">
        <v>3.7541933918062202E-2</v>
      </c>
      <c r="CC232" s="8">
        <v>102.04764</v>
      </c>
      <c r="CD232" s="9"/>
      <c r="CE232" s="9"/>
      <c r="CF232" s="9"/>
      <c r="CG232" s="10">
        <v>83.750829999999993</v>
      </c>
      <c r="CH232" s="9">
        <v>1.1186744477152799</v>
      </c>
      <c r="CI232" s="9"/>
      <c r="CJ232" s="9"/>
      <c r="CK232" s="9"/>
      <c r="CL232" s="10">
        <v>2.7622937498492199E-2</v>
      </c>
    </row>
    <row r="233" spans="1:90" x14ac:dyDescent="0.25">
      <c r="A233" s="8"/>
      <c r="B233" s="9"/>
      <c r="C233" s="9"/>
      <c r="D233" s="9"/>
      <c r="E233" s="10"/>
      <c r="F233" s="9"/>
      <c r="G233" s="9"/>
      <c r="H233" s="9"/>
      <c r="I233" s="9"/>
      <c r="J233" s="10"/>
      <c r="K233" s="8"/>
      <c r="L233" s="9"/>
      <c r="M233" s="9"/>
      <c r="N233" s="9"/>
      <c r="O233" s="10"/>
      <c r="P233" s="9"/>
      <c r="Q233" s="9"/>
      <c r="R233" s="9"/>
      <c r="S233" s="9"/>
      <c r="T233" s="10"/>
      <c r="U233" s="8">
        <v>339.92165999999997</v>
      </c>
      <c r="V233" s="9"/>
      <c r="W233" s="9"/>
      <c r="X233" s="9"/>
      <c r="Y233" s="10">
        <v>452.24419999999998</v>
      </c>
      <c r="Z233" s="9">
        <v>1.3359950639009399</v>
      </c>
      <c r="AA233" s="9"/>
      <c r="AB233" s="9"/>
      <c r="AC233" s="9"/>
      <c r="AD233" s="10">
        <v>4.2452189362271402E-2</v>
      </c>
      <c r="AE233" s="8">
        <v>132.36887999999999</v>
      </c>
      <c r="AF233" s="9"/>
      <c r="AG233" s="9"/>
      <c r="AH233" s="9"/>
      <c r="AI233" s="10">
        <v>158.0667</v>
      </c>
      <c r="AJ233" s="9">
        <v>1.24942037558555</v>
      </c>
      <c r="AK233" s="9"/>
      <c r="AL233" s="9"/>
      <c r="AM233" s="9"/>
      <c r="AN233" s="10">
        <v>3.3698326280734298E-2</v>
      </c>
      <c r="AO233" s="8">
        <v>101.56907</v>
      </c>
      <c r="AP233" s="9"/>
      <c r="AQ233" s="9"/>
      <c r="AR233" s="9"/>
      <c r="AS233" s="10">
        <v>112.378426</v>
      </c>
      <c r="AT233" s="9">
        <v>1.2151659446954699</v>
      </c>
      <c r="AU233" s="9"/>
      <c r="AV233" s="9"/>
      <c r="AW233" s="9"/>
      <c r="AX233" s="10">
        <v>3.7922553324581901E-2</v>
      </c>
      <c r="AY233" s="8">
        <v>110.16916999999999</v>
      </c>
      <c r="AZ233" s="9"/>
      <c r="BA233" s="9"/>
      <c r="BB233" s="9"/>
      <c r="BC233" s="10">
        <v>114.36283</v>
      </c>
      <c r="BD233" s="9">
        <v>1.1848191051483099</v>
      </c>
      <c r="BE233" s="9"/>
      <c r="BF233" s="9"/>
      <c r="BG233" s="9"/>
      <c r="BH233" s="10">
        <v>3.17647907323554E-2</v>
      </c>
      <c r="BI233" s="8">
        <v>94.421679999999995</v>
      </c>
      <c r="BJ233" s="9"/>
      <c r="BK233" s="9"/>
      <c r="BL233" s="9"/>
      <c r="BM233" s="10">
        <v>85.748390000000001</v>
      </c>
      <c r="BN233" s="9">
        <v>1.1562634047865801</v>
      </c>
      <c r="BO233" s="9"/>
      <c r="BP233" s="9"/>
      <c r="BQ233" s="9"/>
      <c r="BR233" s="10">
        <v>2.7478562778441899E-2</v>
      </c>
      <c r="BS233" s="8">
        <v>102.724266</v>
      </c>
      <c r="BT233" s="9"/>
      <c r="BU233" s="9"/>
      <c r="BV233" s="9"/>
      <c r="BW233" s="10">
        <v>81.797089999999997</v>
      </c>
      <c r="BX233" s="9">
        <v>1.14308408564329</v>
      </c>
      <c r="BY233" s="9"/>
      <c r="BZ233" s="9"/>
      <c r="CA233" s="9"/>
      <c r="CB233" s="10">
        <v>3.6058753727439698E-2</v>
      </c>
      <c r="CC233" s="8">
        <v>109.088455</v>
      </c>
      <c r="CD233" s="9"/>
      <c r="CE233" s="9"/>
      <c r="CF233" s="9"/>
      <c r="CG233" s="10">
        <v>80.711759999999998</v>
      </c>
      <c r="CH233" s="9">
        <v>1.1234650683998999</v>
      </c>
      <c r="CI233" s="9"/>
      <c r="CJ233" s="9"/>
      <c r="CK233" s="9"/>
      <c r="CL233" s="10">
        <v>3.12461220066447E-2</v>
      </c>
    </row>
    <row r="234" spans="1:90" x14ac:dyDescent="0.25">
      <c r="A234" s="8"/>
      <c r="B234" s="9"/>
      <c r="C234" s="9"/>
      <c r="D234" s="9"/>
      <c r="E234" s="10"/>
      <c r="F234" s="9"/>
      <c r="G234" s="9"/>
      <c r="H234" s="9"/>
      <c r="I234" s="9"/>
      <c r="J234" s="10"/>
      <c r="K234" s="8"/>
      <c r="L234" s="9"/>
      <c r="M234" s="9"/>
      <c r="N234" s="9"/>
      <c r="O234" s="10"/>
      <c r="P234" s="9"/>
      <c r="Q234" s="9"/>
      <c r="R234" s="9"/>
      <c r="S234" s="9"/>
      <c r="T234" s="10"/>
      <c r="U234" s="8">
        <v>329.80083999999999</v>
      </c>
      <c r="V234" s="9"/>
      <c r="W234" s="9"/>
      <c r="X234" s="9"/>
      <c r="Y234" s="10">
        <v>428.52614999999997</v>
      </c>
      <c r="Z234" s="9">
        <v>1.33123638755083</v>
      </c>
      <c r="AA234" s="9"/>
      <c r="AB234" s="9"/>
      <c r="AC234" s="9"/>
      <c r="AD234" s="10">
        <v>4.04575885345652E-2</v>
      </c>
      <c r="AE234" s="8">
        <v>134.53091000000001</v>
      </c>
      <c r="AF234" s="9"/>
      <c r="AG234" s="9"/>
      <c r="AH234" s="9"/>
      <c r="AI234" s="10">
        <v>174.55258000000001</v>
      </c>
      <c r="AJ234" s="9">
        <v>1.2590898118615099</v>
      </c>
      <c r="AK234" s="9"/>
      <c r="AL234" s="9"/>
      <c r="AM234" s="9"/>
      <c r="AN234" s="10">
        <v>3.9037391448809799E-2</v>
      </c>
      <c r="AO234" s="8">
        <v>104.28377500000001</v>
      </c>
      <c r="AP234" s="9"/>
      <c r="AQ234" s="9"/>
      <c r="AR234" s="9"/>
      <c r="AS234" s="10">
        <v>117.59649</v>
      </c>
      <c r="AT234" s="9">
        <v>1.2179652000069601</v>
      </c>
      <c r="AU234" s="9"/>
      <c r="AV234" s="9"/>
      <c r="AW234" s="9"/>
      <c r="AX234" s="10">
        <v>4.0027472964644303E-2</v>
      </c>
      <c r="AY234" s="8">
        <v>96.033164999999997</v>
      </c>
      <c r="AZ234" s="9"/>
      <c r="BA234" s="9"/>
      <c r="BB234" s="9"/>
      <c r="BC234" s="10">
        <v>92.897069999999999</v>
      </c>
      <c r="BD234" s="9">
        <v>1.1798222984075499</v>
      </c>
      <c r="BE234" s="9"/>
      <c r="BF234" s="9"/>
      <c r="BG234" s="9"/>
      <c r="BH234" s="10">
        <v>3.4608727901493899E-2</v>
      </c>
      <c r="BI234" s="8">
        <v>102.575356</v>
      </c>
      <c r="BJ234" s="9"/>
      <c r="BK234" s="9"/>
      <c r="BL234" s="9"/>
      <c r="BM234" s="10">
        <v>90.971909999999994</v>
      </c>
      <c r="BN234" s="9">
        <v>1.15904433965682</v>
      </c>
      <c r="BO234" s="9"/>
      <c r="BP234" s="9"/>
      <c r="BQ234" s="9"/>
      <c r="BR234" s="10">
        <v>3.1137601354130399E-2</v>
      </c>
      <c r="BS234" s="8">
        <v>95.150390000000002</v>
      </c>
      <c r="BT234" s="9"/>
      <c r="BU234" s="9"/>
      <c r="BV234" s="9"/>
      <c r="BW234" s="10">
        <v>75.673460000000006</v>
      </c>
      <c r="BX234" s="9">
        <v>1.12143461316823</v>
      </c>
      <c r="BY234" s="9"/>
      <c r="BZ234" s="9"/>
      <c r="CA234" s="9"/>
      <c r="CB234" s="10">
        <v>2.45483583024921E-2</v>
      </c>
      <c r="CC234" s="8">
        <v>116.89232</v>
      </c>
      <c r="CD234" s="9"/>
      <c r="CE234" s="9"/>
      <c r="CF234" s="9"/>
      <c r="CG234" s="10">
        <v>102.08537</v>
      </c>
      <c r="CH234" s="9">
        <v>1.1374989938139899</v>
      </c>
      <c r="CI234" s="9"/>
      <c r="CJ234" s="9"/>
      <c r="CK234" s="9"/>
      <c r="CL234" s="10">
        <v>3.3697492656302702E-2</v>
      </c>
    </row>
    <row r="235" spans="1:90" x14ac:dyDescent="0.25">
      <c r="A235" s="8"/>
      <c r="B235" s="9"/>
      <c r="C235" s="9"/>
      <c r="D235" s="9"/>
      <c r="E235" s="10"/>
      <c r="F235" s="9"/>
      <c r="G235" s="9"/>
      <c r="H235" s="9"/>
      <c r="I235" s="9"/>
      <c r="J235" s="10"/>
      <c r="K235" s="8"/>
      <c r="L235" s="9"/>
      <c r="M235" s="9"/>
      <c r="N235" s="9"/>
      <c r="O235" s="10"/>
      <c r="P235" s="9"/>
      <c r="Q235" s="9"/>
      <c r="R235" s="9"/>
      <c r="S235" s="9"/>
      <c r="T235" s="10"/>
      <c r="U235" s="8">
        <v>318.16406000000001</v>
      </c>
      <c r="V235" s="9"/>
      <c r="W235" s="9"/>
      <c r="X235" s="9"/>
      <c r="Y235" s="10">
        <v>419.27105999999998</v>
      </c>
      <c r="Z235" s="9">
        <v>1.3244376523494701</v>
      </c>
      <c r="AA235" s="9"/>
      <c r="AB235" s="9"/>
      <c r="AC235" s="9"/>
      <c r="AD235" s="10">
        <v>3.9230588069753498E-2</v>
      </c>
      <c r="AE235" s="8">
        <v>120.18340999999999</v>
      </c>
      <c r="AF235" s="9"/>
      <c r="AG235" s="9"/>
      <c r="AH235" s="9"/>
      <c r="AI235" s="10">
        <v>145.44835</v>
      </c>
      <c r="AJ235" s="9">
        <v>1.2507397318482301</v>
      </c>
      <c r="AK235" s="9"/>
      <c r="AL235" s="9"/>
      <c r="AM235" s="9"/>
      <c r="AN235" s="10">
        <v>3.6587148896181497E-2</v>
      </c>
      <c r="AO235" s="8">
        <v>105.01158</v>
      </c>
      <c r="AP235" s="9"/>
      <c r="AQ235" s="9"/>
      <c r="AR235" s="9"/>
      <c r="AS235" s="10">
        <v>114.51269499999999</v>
      </c>
      <c r="AT235" s="9">
        <v>1.22073594605922</v>
      </c>
      <c r="AU235" s="9"/>
      <c r="AV235" s="9"/>
      <c r="AW235" s="9"/>
      <c r="AX235" s="10">
        <v>3.9017930282590998E-2</v>
      </c>
      <c r="AY235" s="8">
        <v>116.27151499999999</v>
      </c>
      <c r="AZ235" s="9"/>
      <c r="BA235" s="9"/>
      <c r="BB235" s="9"/>
      <c r="BC235" s="10">
        <v>116.404236</v>
      </c>
      <c r="BD235" s="9">
        <v>1.22295416104793</v>
      </c>
      <c r="BE235" s="9"/>
      <c r="BF235" s="9"/>
      <c r="BG235" s="9"/>
      <c r="BH235" s="10">
        <v>3.9913192305388798E-2</v>
      </c>
      <c r="BI235" s="8">
        <v>102.011055</v>
      </c>
      <c r="BJ235" s="9"/>
      <c r="BK235" s="9"/>
      <c r="BL235" s="9"/>
      <c r="BM235" s="10">
        <v>91.253100000000003</v>
      </c>
      <c r="BN235" s="9">
        <v>1.17114455640316</v>
      </c>
      <c r="BO235" s="9"/>
      <c r="BP235" s="9"/>
      <c r="BQ235" s="9"/>
      <c r="BR235" s="10">
        <v>3.3842719210173497E-2</v>
      </c>
      <c r="BS235" s="8">
        <v>95.336555000000004</v>
      </c>
      <c r="BT235" s="9"/>
      <c r="BU235" s="9"/>
      <c r="BV235" s="9"/>
      <c r="BW235" s="10">
        <v>75.224599999999995</v>
      </c>
      <c r="BX235" s="9">
        <v>1.1418907075524301</v>
      </c>
      <c r="BY235" s="9"/>
      <c r="BZ235" s="9"/>
      <c r="CA235" s="9"/>
      <c r="CB235" s="10">
        <v>3.6064169872150699E-2</v>
      </c>
      <c r="CC235" s="8">
        <v>100.34961</v>
      </c>
      <c r="CD235" s="9"/>
      <c r="CE235" s="9"/>
      <c r="CF235" s="9"/>
      <c r="CG235" s="10">
        <v>74.038269999999997</v>
      </c>
      <c r="CH235" s="9">
        <v>1.11569101899862</v>
      </c>
      <c r="CI235" s="9"/>
      <c r="CJ235" s="9"/>
      <c r="CK235" s="9"/>
      <c r="CL235" s="10">
        <v>2.9189844022669501E-2</v>
      </c>
    </row>
    <row r="236" spans="1:90" x14ac:dyDescent="0.25">
      <c r="A236" s="8"/>
      <c r="B236" s="9"/>
      <c r="C236" s="9"/>
      <c r="D236" s="9"/>
      <c r="E236" s="10"/>
      <c r="F236" s="9"/>
      <c r="G236" s="9"/>
      <c r="H236" s="9"/>
      <c r="I236" s="9"/>
      <c r="J236" s="10"/>
      <c r="K236" s="8"/>
      <c r="L236" s="9"/>
      <c r="M236" s="9"/>
      <c r="N236" s="9"/>
      <c r="O236" s="10"/>
      <c r="P236" s="9"/>
      <c r="Q236" s="9"/>
      <c r="R236" s="9"/>
      <c r="S236" s="9"/>
      <c r="T236" s="10"/>
      <c r="U236" s="8">
        <v>575.33209999999997</v>
      </c>
      <c r="V236" s="9"/>
      <c r="W236" s="9"/>
      <c r="X236" s="9"/>
      <c r="Y236" s="10">
        <v>727.10784999999998</v>
      </c>
      <c r="Z236" s="9">
        <v>1.3632316845655399</v>
      </c>
      <c r="AA236" s="9"/>
      <c r="AB236" s="9"/>
      <c r="AC236" s="9"/>
      <c r="AD236" s="10">
        <v>4.2766280396767602E-2</v>
      </c>
      <c r="AE236" s="8">
        <v>122.58694</v>
      </c>
      <c r="AF236" s="9"/>
      <c r="AG236" s="9"/>
      <c r="AH236" s="9"/>
      <c r="AI236" s="10">
        <v>150.05482000000001</v>
      </c>
      <c r="AJ236" s="9">
        <v>1.24891892015933</v>
      </c>
      <c r="AK236" s="9"/>
      <c r="AL236" s="9"/>
      <c r="AM236" s="9"/>
      <c r="AN236" s="10">
        <v>3.69630413498847E-2</v>
      </c>
      <c r="AO236" s="8">
        <v>88.596850000000003</v>
      </c>
      <c r="AP236" s="9"/>
      <c r="AQ236" s="9"/>
      <c r="AR236" s="9"/>
      <c r="AS236" s="10">
        <v>94.858170000000001</v>
      </c>
      <c r="AT236" s="9">
        <v>1.19173042023181</v>
      </c>
      <c r="AU236" s="9"/>
      <c r="AV236" s="9"/>
      <c r="AW236" s="9"/>
      <c r="AX236" s="10">
        <v>2.93820880204053E-2</v>
      </c>
      <c r="AY236" s="8">
        <v>120.50099</v>
      </c>
      <c r="AZ236" s="9"/>
      <c r="BA236" s="9"/>
      <c r="BB236" s="9"/>
      <c r="BC236" s="10">
        <v>132.31981999999999</v>
      </c>
      <c r="BD236" s="9">
        <v>1.20878629428148</v>
      </c>
      <c r="BE236" s="9"/>
      <c r="BF236" s="9"/>
      <c r="BG236" s="9"/>
      <c r="BH236" s="10">
        <v>3.6398172487875399E-2</v>
      </c>
      <c r="BI236" s="8">
        <v>94.223150000000004</v>
      </c>
      <c r="BJ236" s="9"/>
      <c r="BK236" s="9"/>
      <c r="BL236" s="9"/>
      <c r="BM236" s="10">
        <v>82.328249999999997</v>
      </c>
      <c r="BN236" s="9">
        <v>1.1555752828717201</v>
      </c>
      <c r="BO236" s="9"/>
      <c r="BP236" s="9"/>
      <c r="BQ236" s="9"/>
      <c r="BR236" s="10">
        <v>2.7745003937457501E-2</v>
      </c>
      <c r="BS236" s="8">
        <v>117.20245</v>
      </c>
      <c r="BT236" s="9"/>
      <c r="BU236" s="9"/>
      <c r="BV236" s="9"/>
      <c r="BW236" s="10">
        <v>112.15362</v>
      </c>
      <c r="BX236" s="9">
        <v>1.15841778153181</v>
      </c>
      <c r="BY236" s="9"/>
      <c r="BZ236" s="9"/>
      <c r="CA236" s="9"/>
      <c r="CB236" s="10">
        <v>3.4421242908179203E-2</v>
      </c>
      <c r="CC236" s="8">
        <v>113.01667999999999</v>
      </c>
      <c r="CD236" s="9"/>
      <c r="CE236" s="9"/>
      <c r="CF236" s="9"/>
      <c r="CG236" s="10">
        <v>96.832880000000003</v>
      </c>
      <c r="CH236" s="9">
        <v>1.1296384166479101</v>
      </c>
      <c r="CI236" s="9"/>
      <c r="CJ236" s="9"/>
      <c r="CK236" s="9"/>
      <c r="CL236" s="10">
        <v>3.1445955582037201E-2</v>
      </c>
    </row>
    <row r="237" spans="1:90" x14ac:dyDescent="0.25">
      <c r="A237" s="8"/>
      <c r="B237" s="9"/>
      <c r="C237" s="9"/>
      <c r="D237" s="9"/>
      <c r="E237" s="10"/>
      <c r="F237" s="9"/>
      <c r="G237" s="9"/>
      <c r="H237" s="9"/>
      <c r="I237" s="9"/>
      <c r="J237" s="10"/>
      <c r="K237" s="8"/>
      <c r="L237" s="9"/>
      <c r="M237" s="9"/>
      <c r="N237" s="9"/>
      <c r="O237" s="10"/>
      <c r="P237" s="9"/>
      <c r="Q237" s="9"/>
      <c r="R237" s="9"/>
      <c r="S237" s="9"/>
      <c r="T237" s="10"/>
      <c r="U237" s="8">
        <v>288.62954999999999</v>
      </c>
      <c r="V237" s="9"/>
      <c r="W237" s="9"/>
      <c r="X237" s="9"/>
      <c r="Y237" s="10">
        <v>368.84980000000002</v>
      </c>
      <c r="Z237" s="9">
        <v>1.3078271648883799</v>
      </c>
      <c r="AA237" s="9"/>
      <c r="AB237" s="9"/>
      <c r="AC237" s="9"/>
      <c r="AD237" s="10">
        <v>3.8278021786222298E-2</v>
      </c>
      <c r="AE237" s="8">
        <v>107.44282</v>
      </c>
      <c r="AF237" s="9"/>
      <c r="AG237" s="9"/>
      <c r="AH237" s="9"/>
      <c r="AI237" s="10">
        <v>124.926445</v>
      </c>
      <c r="AJ237" s="9">
        <v>1.2279280905127501</v>
      </c>
      <c r="AK237" s="9"/>
      <c r="AL237" s="9"/>
      <c r="AM237" s="9"/>
      <c r="AN237" s="10">
        <v>3.3842948211851999E-2</v>
      </c>
      <c r="AO237" s="8">
        <v>94.242990000000006</v>
      </c>
      <c r="AP237" s="9"/>
      <c r="AQ237" s="9"/>
      <c r="AR237" s="9"/>
      <c r="AS237" s="10">
        <v>99.898840000000007</v>
      </c>
      <c r="AT237" s="9">
        <v>1.2024035161137501</v>
      </c>
      <c r="AU237" s="9"/>
      <c r="AV237" s="9"/>
      <c r="AW237" s="9"/>
      <c r="AX237" s="10">
        <v>3.3009358214429498E-2</v>
      </c>
      <c r="AY237" s="8">
        <v>99.121796000000003</v>
      </c>
      <c r="AZ237" s="9"/>
      <c r="BA237" s="9"/>
      <c r="BB237" s="9"/>
      <c r="BC237" s="10">
        <v>98.785995</v>
      </c>
      <c r="BD237" s="9">
        <v>1.18239822137355</v>
      </c>
      <c r="BE237" s="9"/>
      <c r="BF237" s="9"/>
      <c r="BG237" s="9"/>
      <c r="BH237" s="10">
        <v>3.4712567091727098E-2</v>
      </c>
      <c r="BI237" s="8">
        <v>97.688689999999994</v>
      </c>
      <c r="BJ237" s="9"/>
      <c r="BK237" s="9"/>
      <c r="BL237" s="9"/>
      <c r="BM237" s="10">
        <v>82.29562</v>
      </c>
      <c r="BN237" s="9">
        <v>1.17354007828235</v>
      </c>
      <c r="BO237" s="9"/>
      <c r="BP237" s="9"/>
      <c r="BQ237" s="9"/>
      <c r="BR237" s="10">
        <v>3.4735788019978502E-2</v>
      </c>
      <c r="BS237" s="8">
        <v>110.25512999999999</v>
      </c>
      <c r="BT237" s="9"/>
      <c r="BU237" s="9"/>
      <c r="BV237" s="9"/>
      <c r="BW237" s="10">
        <v>90.700040000000001</v>
      </c>
      <c r="BX237" s="9">
        <v>1.1425409014821</v>
      </c>
      <c r="BY237" s="9"/>
      <c r="BZ237" s="9"/>
      <c r="CA237" s="9"/>
      <c r="CB237" s="10">
        <v>3.3993471463607802E-2</v>
      </c>
      <c r="CC237" s="8">
        <v>108.15612</v>
      </c>
      <c r="CD237" s="9"/>
      <c r="CE237" s="9"/>
      <c r="CF237" s="9"/>
      <c r="CG237" s="10">
        <v>86.01576</v>
      </c>
      <c r="CH237" s="9">
        <v>1.1329121064543699</v>
      </c>
      <c r="CI237" s="9"/>
      <c r="CJ237" s="9"/>
      <c r="CK237" s="9"/>
      <c r="CL237" s="10">
        <v>3.3173613271729199E-2</v>
      </c>
    </row>
    <row r="238" spans="1:90" x14ac:dyDescent="0.25">
      <c r="A238" s="8"/>
      <c r="B238" s="9"/>
      <c r="C238" s="9"/>
      <c r="D238" s="9"/>
      <c r="E238" s="10"/>
      <c r="F238" s="9"/>
      <c r="G238" s="9"/>
      <c r="H238" s="9"/>
      <c r="I238" s="9"/>
      <c r="J238" s="10"/>
      <c r="K238" s="8"/>
      <c r="L238" s="9"/>
      <c r="M238" s="9"/>
      <c r="N238" s="9"/>
      <c r="O238" s="10"/>
      <c r="P238" s="9"/>
      <c r="Q238" s="9"/>
      <c r="R238" s="9"/>
      <c r="S238" s="9"/>
      <c r="T238" s="10"/>
      <c r="U238" s="8">
        <v>648.34019999999998</v>
      </c>
      <c r="V238" s="9"/>
      <c r="W238" s="9"/>
      <c r="X238" s="9"/>
      <c r="Y238" s="10">
        <v>833.94182999999998</v>
      </c>
      <c r="Z238" s="9">
        <v>1.3798252331018399</v>
      </c>
      <c r="AA238" s="9"/>
      <c r="AB238" s="9"/>
      <c r="AC238" s="9"/>
      <c r="AD238" s="10">
        <v>4.3304104119038601E-2</v>
      </c>
      <c r="AE238" s="8">
        <v>143.78103999999999</v>
      </c>
      <c r="AF238" s="9"/>
      <c r="AG238" s="9"/>
      <c r="AH238" s="9"/>
      <c r="AI238" s="10">
        <v>172.83320000000001</v>
      </c>
      <c r="AJ238" s="9">
        <v>1.2611736939549401</v>
      </c>
      <c r="AK238" s="9"/>
      <c r="AL238" s="9"/>
      <c r="AM238" s="9"/>
      <c r="AN238" s="10">
        <v>3.9688937046776701E-2</v>
      </c>
      <c r="AO238" s="8">
        <v>103.70247999999999</v>
      </c>
      <c r="AP238" s="9"/>
      <c r="AQ238" s="9"/>
      <c r="AR238" s="9"/>
      <c r="AS238" s="10">
        <v>110.32705</v>
      </c>
      <c r="AT238" s="9">
        <v>1.2118139312863301</v>
      </c>
      <c r="AU238" s="9"/>
      <c r="AV238" s="9"/>
      <c r="AW238" s="9"/>
      <c r="AX238" s="10">
        <v>3.6239994515363902E-2</v>
      </c>
      <c r="AY238" s="8">
        <v>105.185165</v>
      </c>
      <c r="AZ238" s="9"/>
      <c r="BA238" s="9"/>
      <c r="BB238" s="9"/>
      <c r="BC238" s="10">
        <v>103.305435</v>
      </c>
      <c r="BD238" s="9">
        <v>1.1981601088047</v>
      </c>
      <c r="BE238" s="9"/>
      <c r="BF238" s="9"/>
      <c r="BG238" s="9"/>
      <c r="BH238" s="10">
        <v>3.5307331308248403E-2</v>
      </c>
      <c r="BI238" s="8">
        <v>106.08174</v>
      </c>
      <c r="BJ238" s="9"/>
      <c r="BK238" s="9"/>
      <c r="BL238" s="9"/>
      <c r="BM238" s="10">
        <v>113.86835499999999</v>
      </c>
      <c r="BN238" s="9">
        <v>1.1744305516481399</v>
      </c>
      <c r="BO238" s="9"/>
      <c r="BP238" s="9"/>
      <c r="BQ238" s="9"/>
      <c r="BR238" s="10">
        <v>3.26355022446842E-2</v>
      </c>
      <c r="BS238" s="8">
        <v>90.71002</v>
      </c>
      <c r="BT238" s="9"/>
      <c r="BU238" s="9"/>
      <c r="BV238" s="9"/>
      <c r="BW238" s="10">
        <v>67.599890000000002</v>
      </c>
      <c r="BX238" s="9">
        <v>1.13302814728021</v>
      </c>
      <c r="BY238" s="9"/>
      <c r="BZ238" s="9"/>
      <c r="CA238" s="9"/>
      <c r="CB238" s="10">
        <v>2.9739207173998101E-2</v>
      </c>
      <c r="CC238" s="8">
        <v>116.032166</v>
      </c>
      <c r="CD238" s="9"/>
      <c r="CE238" s="9"/>
      <c r="CF238" s="9"/>
      <c r="CG238" s="10">
        <v>90.687910000000002</v>
      </c>
      <c r="CH238" s="9">
        <v>1.14865783661603</v>
      </c>
      <c r="CI238" s="9"/>
      <c r="CJ238" s="9"/>
      <c r="CK238" s="9"/>
      <c r="CL238" s="10">
        <v>3.8853699825765899E-2</v>
      </c>
    </row>
    <row r="239" spans="1:90" x14ac:dyDescent="0.25">
      <c r="A239" s="8"/>
      <c r="B239" s="9"/>
      <c r="C239" s="9"/>
      <c r="D239" s="9"/>
      <c r="E239" s="10"/>
      <c r="F239" s="9"/>
      <c r="G239" s="9"/>
      <c r="H239" s="9"/>
      <c r="I239" s="9"/>
      <c r="J239" s="10"/>
      <c r="K239" s="8"/>
      <c r="L239" s="9"/>
      <c r="M239" s="9"/>
      <c r="N239" s="9"/>
      <c r="O239" s="10"/>
      <c r="P239" s="9"/>
      <c r="Q239" s="9"/>
      <c r="R239" s="9"/>
      <c r="S239" s="9"/>
      <c r="T239" s="10"/>
      <c r="U239" s="8">
        <v>606.38873000000001</v>
      </c>
      <c r="V239" s="9"/>
      <c r="W239" s="9"/>
      <c r="X239" s="9"/>
      <c r="Y239" s="10">
        <v>763.18299999999999</v>
      </c>
      <c r="Z239" s="9">
        <v>1.37250224143266</v>
      </c>
      <c r="AA239" s="9"/>
      <c r="AB239" s="9"/>
      <c r="AC239" s="9"/>
      <c r="AD239" s="10">
        <v>4.1654580510073501E-2</v>
      </c>
      <c r="AE239" s="8">
        <v>120.103325</v>
      </c>
      <c r="AF239" s="9"/>
      <c r="AG239" s="9"/>
      <c r="AH239" s="9"/>
      <c r="AI239" s="10">
        <v>147.18904000000001</v>
      </c>
      <c r="AJ239" s="9">
        <v>1.2427517523765499</v>
      </c>
      <c r="AK239" s="9"/>
      <c r="AL239" s="9"/>
      <c r="AM239" s="9"/>
      <c r="AN239" s="10">
        <v>3.9311318328870602E-2</v>
      </c>
      <c r="AO239" s="8">
        <v>94.415199999999999</v>
      </c>
      <c r="AP239" s="9"/>
      <c r="AQ239" s="9"/>
      <c r="AR239" s="9"/>
      <c r="AS239" s="10">
        <v>96.777289999999994</v>
      </c>
      <c r="AT239" s="9">
        <v>1.2028602150082499</v>
      </c>
      <c r="AU239" s="9"/>
      <c r="AV239" s="9"/>
      <c r="AW239" s="9"/>
      <c r="AX239" s="10">
        <v>3.09970846182476E-2</v>
      </c>
      <c r="AY239" s="8">
        <v>101.61228</v>
      </c>
      <c r="AZ239" s="9"/>
      <c r="BA239" s="9"/>
      <c r="BB239" s="9"/>
      <c r="BC239" s="10">
        <v>100.440155</v>
      </c>
      <c r="BD239" s="9">
        <v>1.18735547041893</v>
      </c>
      <c r="BE239" s="9"/>
      <c r="BF239" s="9"/>
      <c r="BG239" s="9"/>
      <c r="BH239" s="10">
        <v>3.2386098532025002E-2</v>
      </c>
      <c r="BI239" s="8">
        <v>96.250609999999995</v>
      </c>
      <c r="BJ239" s="9"/>
      <c r="BK239" s="9"/>
      <c r="BL239" s="9"/>
      <c r="BM239" s="10">
        <v>89.700770000000006</v>
      </c>
      <c r="BN239" s="9">
        <v>1.1521142155527999</v>
      </c>
      <c r="BO239" s="9"/>
      <c r="BP239" s="9"/>
      <c r="BQ239" s="9"/>
      <c r="BR239" s="10">
        <v>3.3101290021349802E-2</v>
      </c>
      <c r="BS239" s="8">
        <v>112.713196</v>
      </c>
      <c r="BT239" s="9"/>
      <c r="BU239" s="9"/>
      <c r="BV239" s="9"/>
      <c r="BW239" s="10">
        <v>93.515630000000002</v>
      </c>
      <c r="BX239" s="9">
        <v>1.1628813037872301</v>
      </c>
      <c r="BY239" s="9"/>
      <c r="BZ239" s="9"/>
      <c r="CA239" s="9"/>
      <c r="CB239" s="10">
        <v>3.8727285929400002E-2</v>
      </c>
      <c r="CC239" s="8">
        <v>106.33395</v>
      </c>
      <c r="CD239" s="9"/>
      <c r="CE239" s="9"/>
      <c r="CF239" s="9"/>
      <c r="CG239" s="10">
        <v>77.956379999999996</v>
      </c>
      <c r="CH239" s="9">
        <v>1.1358178038000999</v>
      </c>
      <c r="CI239" s="9"/>
      <c r="CJ239" s="9"/>
      <c r="CK239" s="9"/>
      <c r="CL239" s="10">
        <v>3.1237684062623901E-2</v>
      </c>
    </row>
    <row r="240" spans="1:90" x14ac:dyDescent="0.25">
      <c r="A240" s="8"/>
      <c r="B240" s="9"/>
      <c r="C240" s="9"/>
      <c r="D240" s="9"/>
      <c r="E240" s="10"/>
      <c r="F240" s="9"/>
      <c r="G240" s="9"/>
      <c r="H240" s="9"/>
      <c r="I240" s="9"/>
      <c r="J240" s="10"/>
      <c r="K240" s="8"/>
      <c r="L240" s="9"/>
      <c r="M240" s="9"/>
      <c r="N240" s="9"/>
      <c r="O240" s="10"/>
      <c r="P240" s="9"/>
      <c r="Q240" s="9"/>
      <c r="R240" s="9"/>
      <c r="S240" s="9"/>
      <c r="T240" s="10"/>
      <c r="U240" s="8">
        <v>363.24554000000001</v>
      </c>
      <c r="V240" s="9"/>
      <c r="W240" s="9"/>
      <c r="X240" s="9"/>
      <c r="Y240" s="10">
        <v>480.64807000000002</v>
      </c>
      <c r="Z240" s="9">
        <v>1.3545912936925799</v>
      </c>
      <c r="AA240" s="9"/>
      <c r="AB240" s="9"/>
      <c r="AC240" s="9"/>
      <c r="AD240" s="10">
        <v>4.4913896747380798E-2</v>
      </c>
      <c r="AE240" s="8">
        <v>121.28203600000001</v>
      </c>
      <c r="AF240" s="9"/>
      <c r="AG240" s="9"/>
      <c r="AH240" s="9"/>
      <c r="AI240" s="10">
        <v>143.83527000000001</v>
      </c>
      <c r="AJ240" s="9">
        <v>1.2503790314793499</v>
      </c>
      <c r="AK240" s="9"/>
      <c r="AL240" s="9"/>
      <c r="AM240" s="9"/>
      <c r="AN240" s="10">
        <v>3.8414062782884402E-2</v>
      </c>
      <c r="AO240" s="8">
        <v>93.909940000000006</v>
      </c>
      <c r="AP240" s="9"/>
      <c r="AQ240" s="9"/>
      <c r="AR240" s="9"/>
      <c r="AS240" s="10">
        <v>93.955939999999998</v>
      </c>
      <c r="AT240" s="9">
        <v>1.2088797043561901</v>
      </c>
      <c r="AU240" s="9"/>
      <c r="AV240" s="9"/>
      <c r="AW240" s="9"/>
      <c r="AX240" s="10">
        <v>3.5182126325020997E-2</v>
      </c>
      <c r="AY240" s="8">
        <v>94.691149999999993</v>
      </c>
      <c r="AZ240" s="9"/>
      <c r="BA240" s="9"/>
      <c r="BB240" s="9"/>
      <c r="BC240" s="10">
        <v>91.336200000000005</v>
      </c>
      <c r="BD240" s="9">
        <v>1.1813778695464101</v>
      </c>
      <c r="BE240" s="9"/>
      <c r="BF240" s="9"/>
      <c r="BG240" s="9"/>
      <c r="BH240" s="10">
        <v>3.4873880290496602E-2</v>
      </c>
      <c r="BI240" s="8">
        <v>106.11039</v>
      </c>
      <c r="BJ240" s="9"/>
      <c r="BK240" s="9"/>
      <c r="BL240" s="9"/>
      <c r="BM240" s="10">
        <v>94.371989999999997</v>
      </c>
      <c r="BN240" s="9">
        <v>1.1743757597804001</v>
      </c>
      <c r="BO240" s="9"/>
      <c r="BP240" s="9"/>
      <c r="BQ240" s="9"/>
      <c r="BR240" s="10">
        <v>3.59192255547503E-2</v>
      </c>
      <c r="BS240" s="8">
        <v>115.930145</v>
      </c>
      <c r="BT240" s="9"/>
      <c r="BU240" s="9"/>
      <c r="BV240" s="9"/>
      <c r="BW240" s="10">
        <v>104.57435599999999</v>
      </c>
      <c r="BX240" s="9">
        <v>1.1559985012412</v>
      </c>
      <c r="BY240" s="9"/>
      <c r="BZ240" s="9"/>
      <c r="CA240" s="9"/>
      <c r="CB240" s="10">
        <v>3.06596589224188E-2</v>
      </c>
      <c r="CC240" s="8">
        <v>96.770910000000001</v>
      </c>
      <c r="CD240" s="9"/>
      <c r="CE240" s="9"/>
      <c r="CF240" s="9"/>
      <c r="CG240" s="10">
        <v>71.152725000000004</v>
      </c>
      <c r="CH240" s="9">
        <v>1.1125299857258699</v>
      </c>
      <c r="CI240" s="9"/>
      <c r="CJ240" s="9"/>
      <c r="CK240" s="9"/>
      <c r="CL240" s="10">
        <v>2.47393595741832E-2</v>
      </c>
    </row>
    <row r="241" spans="1:90" x14ac:dyDescent="0.25">
      <c r="A241" s="8"/>
      <c r="B241" s="9"/>
      <c r="C241" s="9"/>
      <c r="D241" s="9"/>
      <c r="E241" s="10"/>
      <c r="F241" s="9"/>
      <c r="G241" s="9"/>
      <c r="H241" s="9"/>
      <c r="I241" s="9"/>
      <c r="J241" s="10"/>
      <c r="K241" s="8"/>
      <c r="L241" s="9"/>
      <c r="M241" s="9"/>
      <c r="N241" s="9"/>
      <c r="O241" s="10"/>
      <c r="P241" s="9"/>
      <c r="Q241" s="9"/>
      <c r="R241" s="9"/>
      <c r="S241" s="9"/>
      <c r="T241" s="10"/>
      <c r="U241" s="8">
        <v>323.79102</v>
      </c>
      <c r="V241" s="9"/>
      <c r="W241" s="9"/>
      <c r="X241" s="9"/>
      <c r="Y241" s="10">
        <v>422.91528</v>
      </c>
      <c r="Z241" s="9">
        <v>1.3387079902291299</v>
      </c>
      <c r="AA241" s="9"/>
      <c r="AB241" s="9"/>
      <c r="AC241" s="9"/>
      <c r="AD241" s="10">
        <v>4.4986574222021201E-2</v>
      </c>
      <c r="AE241" s="8">
        <v>110.708725</v>
      </c>
      <c r="AF241" s="9"/>
      <c r="AG241" s="9"/>
      <c r="AH241" s="9"/>
      <c r="AI241" s="10">
        <v>122.47732000000001</v>
      </c>
      <c r="AJ241" s="9">
        <v>1.24445239263772</v>
      </c>
      <c r="AK241" s="9"/>
      <c r="AL241" s="9"/>
      <c r="AM241" s="9"/>
      <c r="AN241" s="10">
        <v>3.5915236462307203E-2</v>
      </c>
      <c r="AO241" s="8">
        <v>117.71614</v>
      </c>
      <c r="AP241" s="9"/>
      <c r="AQ241" s="9"/>
      <c r="AR241" s="9"/>
      <c r="AS241" s="10">
        <v>131.06125</v>
      </c>
      <c r="AT241" s="9">
        <v>1.2212023743986999</v>
      </c>
      <c r="AU241" s="9"/>
      <c r="AV241" s="9"/>
      <c r="AW241" s="9"/>
      <c r="AX241" s="10">
        <v>3.7616236543889299E-2</v>
      </c>
      <c r="AY241" s="8">
        <v>99.628524999999996</v>
      </c>
      <c r="AZ241" s="9"/>
      <c r="BA241" s="9"/>
      <c r="BB241" s="9"/>
      <c r="BC241" s="10">
        <v>97.371430000000004</v>
      </c>
      <c r="BD241" s="9">
        <v>1.18909241509437</v>
      </c>
      <c r="BE241" s="9"/>
      <c r="BF241" s="9"/>
      <c r="BG241" s="9"/>
      <c r="BH241" s="10">
        <v>3.4040017258333499E-2</v>
      </c>
      <c r="BI241" s="8">
        <v>101.76644</v>
      </c>
      <c r="BJ241" s="9"/>
      <c r="BK241" s="9"/>
      <c r="BL241" s="9"/>
      <c r="BM241" s="10">
        <v>99.178719999999998</v>
      </c>
      <c r="BN241" s="9">
        <v>1.1761491150856</v>
      </c>
      <c r="BO241" s="9"/>
      <c r="BP241" s="9"/>
      <c r="BQ241" s="9"/>
      <c r="BR241" s="10">
        <v>3.88499974452838E-2</v>
      </c>
      <c r="BS241" s="8">
        <v>107.10319</v>
      </c>
      <c r="BT241" s="9"/>
      <c r="BU241" s="9"/>
      <c r="BV241" s="9"/>
      <c r="BW241" s="10">
        <v>90.870180000000005</v>
      </c>
      <c r="BX241" s="9">
        <v>1.14791967540979</v>
      </c>
      <c r="BY241" s="9"/>
      <c r="BZ241" s="9"/>
      <c r="CA241" s="9"/>
      <c r="CB241" s="10">
        <v>3.0027103251435198E-2</v>
      </c>
      <c r="CC241" s="8">
        <v>104.825806</v>
      </c>
      <c r="CD241" s="9"/>
      <c r="CE241" s="9"/>
      <c r="CF241" s="9"/>
      <c r="CG241" s="10">
        <v>87.763980000000004</v>
      </c>
      <c r="CH241" s="9">
        <v>1.10903175270557</v>
      </c>
      <c r="CI241" s="9"/>
      <c r="CJ241" s="9"/>
      <c r="CK241" s="9"/>
      <c r="CL241" s="10">
        <v>2.5392078084872701E-2</v>
      </c>
    </row>
    <row r="242" spans="1:90" x14ac:dyDescent="0.25">
      <c r="A242" s="8"/>
      <c r="B242" s="9"/>
      <c r="C242" s="9"/>
      <c r="D242" s="9"/>
      <c r="E242" s="10"/>
      <c r="F242" s="9"/>
      <c r="G242" s="9"/>
      <c r="H242" s="9"/>
      <c r="I242" s="9"/>
      <c r="J242" s="10"/>
      <c r="K242" s="8"/>
      <c r="L242" s="9"/>
      <c r="M242" s="9"/>
      <c r="N242" s="9"/>
      <c r="O242" s="10"/>
      <c r="P242" s="9"/>
      <c r="Q242" s="9"/>
      <c r="R242" s="9"/>
      <c r="S242" s="9"/>
      <c r="T242" s="10"/>
      <c r="U242" s="8">
        <v>904.46010000000001</v>
      </c>
      <c r="V242" s="9"/>
      <c r="W242" s="9"/>
      <c r="X242" s="9"/>
      <c r="Y242" s="10">
        <v>1115.5813000000001</v>
      </c>
      <c r="Z242" s="9">
        <v>1.42302808773517</v>
      </c>
      <c r="AA242" s="9"/>
      <c r="AB242" s="9"/>
      <c r="AC242" s="9"/>
      <c r="AD242" s="10">
        <v>4.4052443224924097E-2</v>
      </c>
      <c r="AE242" s="8">
        <v>135.6464</v>
      </c>
      <c r="AF242" s="9"/>
      <c r="AG242" s="9"/>
      <c r="AH242" s="9"/>
      <c r="AI242" s="10">
        <v>165.79661999999999</v>
      </c>
      <c r="AJ242" s="9">
        <v>1.25979612115025</v>
      </c>
      <c r="AK242" s="9"/>
      <c r="AL242" s="9"/>
      <c r="AM242" s="9"/>
      <c r="AN242" s="10">
        <v>3.7626604459040799E-2</v>
      </c>
      <c r="AO242" s="8">
        <v>105.26289</v>
      </c>
      <c r="AP242" s="9"/>
      <c r="AQ242" s="9"/>
      <c r="AR242" s="9"/>
      <c r="AS242" s="10">
        <v>108.09524</v>
      </c>
      <c r="AT242" s="9">
        <v>1.22142275488376</v>
      </c>
      <c r="AU242" s="9"/>
      <c r="AV242" s="9"/>
      <c r="AW242" s="9"/>
      <c r="AX242" s="10">
        <v>3.6636109068488701E-2</v>
      </c>
      <c r="AY242" s="8">
        <v>107.39109999999999</v>
      </c>
      <c r="AZ242" s="9"/>
      <c r="BA242" s="9"/>
      <c r="BB242" s="9"/>
      <c r="BC242" s="10">
        <v>111.41800000000001</v>
      </c>
      <c r="BD242" s="9">
        <v>1.19560836279392</v>
      </c>
      <c r="BE242" s="9"/>
      <c r="BF242" s="9"/>
      <c r="BG242" s="9"/>
      <c r="BH242" s="10">
        <v>3.4890575637389398E-2</v>
      </c>
      <c r="BI242" s="8">
        <v>108.83335</v>
      </c>
      <c r="BJ242" s="9"/>
      <c r="BK242" s="9"/>
      <c r="BL242" s="9"/>
      <c r="BM242" s="10">
        <v>103.96793</v>
      </c>
      <c r="BN242" s="9">
        <v>1.1694964416027001</v>
      </c>
      <c r="BO242" s="9"/>
      <c r="BP242" s="9"/>
      <c r="BQ242" s="9"/>
      <c r="BR242" s="10">
        <v>3.1517663268969702E-2</v>
      </c>
      <c r="BS242" s="8">
        <v>99.351479999999995</v>
      </c>
      <c r="BT242" s="9"/>
      <c r="BU242" s="9"/>
      <c r="BV242" s="9"/>
      <c r="BW242" s="10">
        <v>82.924639999999997</v>
      </c>
      <c r="BX242" s="9">
        <v>1.1383395302891699</v>
      </c>
      <c r="BY242" s="9"/>
      <c r="BZ242" s="9"/>
      <c r="CA242" s="9"/>
      <c r="CB242" s="10">
        <v>3.09582973364242E-2</v>
      </c>
      <c r="CC242" s="8">
        <v>111.54792</v>
      </c>
      <c r="CD242" s="9"/>
      <c r="CE242" s="9"/>
      <c r="CF242" s="9"/>
      <c r="CG242" s="10">
        <v>94.611940000000004</v>
      </c>
      <c r="CH242" s="9">
        <v>1.13699283522367</v>
      </c>
      <c r="CI242" s="9"/>
      <c r="CJ242" s="9"/>
      <c r="CK242" s="9"/>
      <c r="CL242" s="10">
        <v>3.2537582565568303E-2</v>
      </c>
    </row>
    <row r="243" spans="1:90" x14ac:dyDescent="0.25">
      <c r="A243" s="8"/>
      <c r="B243" s="9"/>
      <c r="C243" s="9"/>
      <c r="D243" s="9"/>
      <c r="E243" s="10"/>
      <c r="F243" s="9"/>
      <c r="G243" s="9"/>
      <c r="H243" s="9"/>
      <c r="I243" s="9"/>
      <c r="J243" s="10"/>
      <c r="K243" s="8"/>
      <c r="L243" s="9"/>
      <c r="M243" s="9"/>
      <c r="N243" s="9"/>
      <c r="O243" s="10"/>
      <c r="P243" s="9"/>
      <c r="Q243" s="9"/>
      <c r="R243" s="9"/>
      <c r="S243" s="9"/>
      <c r="T243" s="10"/>
      <c r="U243" s="8">
        <v>1044.6478</v>
      </c>
      <c r="V243" s="9"/>
      <c r="W243" s="9"/>
      <c r="X243" s="9"/>
      <c r="Y243" s="10">
        <v>1299.0186000000001</v>
      </c>
      <c r="Z243" s="9">
        <v>1.4341416138410501</v>
      </c>
      <c r="AA243" s="9"/>
      <c r="AB243" s="9"/>
      <c r="AC243" s="9"/>
      <c r="AD243" s="10">
        <v>4.5981737110309201E-2</v>
      </c>
      <c r="AE243" s="8">
        <v>109.01925</v>
      </c>
      <c r="AF243" s="9"/>
      <c r="AG243" s="9"/>
      <c r="AH243" s="9"/>
      <c r="AI243" s="10">
        <v>133.11139</v>
      </c>
      <c r="AJ243" s="9">
        <v>1.2279793033003801</v>
      </c>
      <c r="AK243" s="9"/>
      <c r="AL243" s="9"/>
      <c r="AM243" s="9"/>
      <c r="AN243" s="10">
        <v>3.3178387438046901E-2</v>
      </c>
      <c r="AO243" s="8">
        <v>104.67761</v>
      </c>
      <c r="AP243" s="9"/>
      <c r="AQ243" s="9"/>
      <c r="AR243" s="9"/>
      <c r="AS243" s="10">
        <v>113.389404</v>
      </c>
      <c r="AT243" s="9">
        <v>1.21036599594354</v>
      </c>
      <c r="AU243" s="9"/>
      <c r="AV243" s="9"/>
      <c r="AW243" s="9"/>
      <c r="AX243" s="10">
        <v>3.7251042855633E-2</v>
      </c>
      <c r="AY243" s="8">
        <v>100.38549</v>
      </c>
      <c r="AZ243" s="9"/>
      <c r="BA243" s="9"/>
      <c r="BB243" s="9"/>
      <c r="BC243" s="10">
        <v>98.693539999999999</v>
      </c>
      <c r="BD243" s="9">
        <v>1.1882780072689001</v>
      </c>
      <c r="BE243" s="9"/>
      <c r="BF243" s="9"/>
      <c r="BG243" s="9"/>
      <c r="BH243" s="10">
        <v>3.3422928960478597E-2</v>
      </c>
      <c r="BI243" s="8">
        <v>113.84327999999999</v>
      </c>
      <c r="BJ243" s="9"/>
      <c r="BK243" s="9"/>
      <c r="BL243" s="9"/>
      <c r="BM243" s="10">
        <v>102.95507000000001</v>
      </c>
      <c r="BN243" s="9">
        <v>1.1838846728205601</v>
      </c>
      <c r="BO243" s="9"/>
      <c r="BP243" s="9"/>
      <c r="BQ243" s="9"/>
      <c r="BR243" s="10">
        <v>3.9673701870553399E-2</v>
      </c>
      <c r="BS243" s="8">
        <v>114.424965</v>
      </c>
      <c r="BT243" s="9"/>
      <c r="BU243" s="9"/>
      <c r="BV243" s="9"/>
      <c r="BW243" s="10">
        <v>99.801580000000001</v>
      </c>
      <c r="BX243" s="9">
        <v>1.17467533791065</v>
      </c>
      <c r="BY243" s="9"/>
      <c r="BZ243" s="9"/>
      <c r="CA243" s="9"/>
      <c r="CB243" s="10">
        <v>3.7317222442162602E-2</v>
      </c>
      <c r="CC243" s="8">
        <v>108.062164</v>
      </c>
      <c r="CD243" s="9"/>
      <c r="CE243" s="9"/>
      <c r="CF243" s="9"/>
      <c r="CG243" s="10">
        <v>85.309520000000006</v>
      </c>
      <c r="CH243" s="9">
        <v>1.1348250773549</v>
      </c>
      <c r="CI243" s="9"/>
      <c r="CJ243" s="9"/>
      <c r="CK243" s="9"/>
      <c r="CL243" s="10">
        <v>3.3182030468648101E-2</v>
      </c>
    </row>
    <row r="244" spans="1:90" x14ac:dyDescent="0.25">
      <c r="A244" s="8"/>
      <c r="B244" s="9"/>
      <c r="C244" s="9"/>
      <c r="D244" s="9"/>
      <c r="E244" s="10"/>
      <c r="F244" s="9"/>
      <c r="G244" s="9"/>
      <c r="H244" s="9"/>
      <c r="I244" s="9"/>
      <c r="J244" s="10"/>
      <c r="K244" s="8"/>
      <c r="L244" s="9"/>
      <c r="M244" s="9"/>
      <c r="N244" s="9"/>
      <c r="O244" s="10"/>
      <c r="P244" s="9"/>
      <c r="Q244" s="9"/>
      <c r="R244" s="9"/>
      <c r="S244" s="9"/>
      <c r="T244" s="10"/>
      <c r="U244" s="8">
        <v>303.40024</v>
      </c>
      <c r="V244" s="9"/>
      <c r="W244" s="9"/>
      <c r="X244" s="9"/>
      <c r="Y244" s="10">
        <v>391.17236000000003</v>
      </c>
      <c r="Z244" s="9">
        <v>1.33347961479425</v>
      </c>
      <c r="AA244" s="9"/>
      <c r="AB244" s="9"/>
      <c r="AC244" s="9"/>
      <c r="AD244" s="10">
        <v>4.78059587809029E-2</v>
      </c>
      <c r="AE244" s="8">
        <v>125.01219</v>
      </c>
      <c r="AF244" s="9"/>
      <c r="AG244" s="9"/>
      <c r="AH244" s="9"/>
      <c r="AI244" s="10">
        <v>163.05959999999999</v>
      </c>
      <c r="AJ244" s="9">
        <v>1.23908743876218</v>
      </c>
      <c r="AK244" s="9"/>
      <c r="AL244" s="9"/>
      <c r="AM244" s="9"/>
      <c r="AN244" s="10">
        <v>3.6102327422177297E-2</v>
      </c>
      <c r="AO244" s="8">
        <v>104.37684</v>
      </c>
      <c r="AP244" s="9"/>
      <c r="AQ244" s="9"/>
      <c r="AR244" s="9"/>
      <c r="AS244" s="10">
        <v>110.266884</v>
      </c>
      <c r="AT244" s="9">
        <v>1.2222284749746299</v>
      </c>
      <c r="AU244" s="9"/>
      <c r="AV244" s="9"/>
      <c r="AW244" s="9"/>
      <c r="AX244" s="10">
        <v>3.5547192434559498E-2</v>
      </c>
      <c r="AY244" s="8">
        <v>97.361990000000006</v>
      </c>
      <c r="AZ244" s="9"/>
      <c r="BA244" s="9"/>
      <c r="BB244" s="9"/>
      <c r="BC244" s="10">
        <v>98.936449999999994</v>
      </c>
      <c r="BD244" s="9">
        <v>1.1745410483479499</v>
      </c>
      <c r="BE244" s="9"/>
      <c r="BF244" s="9"/>
      <c r="BG244" s="9"/>
      <c r="BH244" s="10">
        <v>2.7994466308457599E-2</v>
      </c>
      <c r="BI244" s="8">
        <v>104.11709</v>
      </c>
      <c r="BJ244" s="9"/>
      <c r="BK244" s="9"/>
      <c r="BL244" s="9"/>
      <c r="BM244" s="10">
        <v>88.958010000000002</v>
      </c>
      <c r="BN244" s="9">
        <v>1.1806570225358</v>
      </c>
      <c r="BO244" s="9"/>
      <c r="BP244" s="9"/>
      <c r="BQ244" s="9"/>
      <c r="BR244" s="10">
        <v>4.3016200597636202E-2</v>
      </c>
      <c r="BS244" s="8">
        <v>103.90430499999999</v>
      </c>
      <c r="BT244" s="9"/>
      <c r="BU244" s="9"/>
      <c r="BV244" s="9"/>
      <c r="BW244" s="10">
        <v>85.647575000000003</v>
      </c>
      <c r="BX244" s="9">
        <v>1.1454116890430399</v>
      </c>
      <c r="BY244" s="9"/>
      <c r="BZ244" s="9"/>
      <c r="CA244" s="9"/>
      <c r="CB244" s="10">
        <v>3.0430326866140299E-2</v>
      </c>
      <c r="CC244" s="8">
        <v>114.91262</v>
      </c>
      <c r="CD244" s="9"/>
      <c r="CE244" s="9"/>
      <c r="CF244" s="9"/>
      <c r="CG244" s="10">
        <v>92.894324999999995</v>
      </c>
      <c r="CH244" s="9">
        <v>1.12228405588865</v>
      </c>
      <c r="CI244" s="9"/>
      <c r="CJ244" s="9"/>
      <c r="CK244" s="9"/>
      <c r="CL244" s="10">
        <v>2.8794981183808001E-2</v>
      </c>
    </row>
    <row r="245" spans="1:90" x14ac:dyDescent="0.25">
      <c r="A245" s="8"/>
      <c r="B245" s="9"/>
      <c r="C245" s="9"/>
      <c r="D245" s="9"/>
      <c r="E245" s="10"/>
      <c r="F245" s="9"/>
      <c r="G245" s="9"/>
      <c r="H245" s="9"/>
      <c r="I245" s="9"/>
      <c r="J245" s="10"/>
      <c r="K245" s="8"/>
      <c r="L245" s="9"/>
      <c r="M245" s="9"/>
      <c r="N245" s="9"/>
      <c r="O245" s="10"/>
      <c r="P245" s="9"/>
      <c r="Q245" s="9"/>
      <c r="R245" s="9"/>
      <c r="S245" s="9"/>
      <c r="T245" s="10"/>
      <c r="U245" s="8">
        <v>686.5616</v>
      </c>
      <c r="V245" s="9"/>
      <c r="W245" s="9"/>
      <c r="X245" s="9"/>
      <c r="Y245" s="10">
        <v>851.1431</v>
      </c>
      <c r="Z245" s="9">
        <v>1.3772702614068899</v>
      </c>
      <c r="AA245" s="9"/>
      <c r="AB245" s="9"/>
      <c r="AC245" s="9"/>
      <c r="AD245" s="10">
        <v>4.2139445909048001E-2</v>
      </c>
      <c r="AE245" s="8">
        <v>121.95587999999999</v>
      </c>
      <c r="AF245" s="9"/>
      <c r="AG245" s="9"/>
      <c r="AH245" s="9"/>
      <c r="AI245" s="10">
        <v>144.23558</v>
      </c>
      <c r="AJ245" s="9">
        <v>1.2503103936314499</v>
      </c>
      <c r="AK245" s="9"/>
      <c r="AL245" s="9"/>
      <c r="AM245" s="9"/>
      <c r="AN245" s="10">
        <v>3.5799553746917998E-2</v>
      </c>
      <c r="AO245" s="8">
        <v>93.267510000000001</v>
      </c>
      <c r="AP245" s="9"/>
      <c r="AQ245" s="9"/>
      <c r="AR245" s="9"/>
      <c r="AS245" s="10">
        <v>99.361710000000002</v>
      </c>
      <c r="AT245" s="9">
        <v>1.2052571714520399</v>
      </c>
      <c r="AU245" s="9"/>
      <c r="AV245" s="9"/>
      <c r="AW245" s="9"/>
      <c r="AX245" s="10">
        <v>3.50299053539012E-2</v>
      </c>
      <c r="AY245" s="8">
        <v>105.67245</v>
      </c>
      <c r="AZ245" s="9"/>
      <c r="BA245" s="9"/>
      <c r="BB245" s="9"/>
      <c r="BC245" s="10">
        <v>99.943939999999998</v>
      </c>
      <c r="BD245" s="9">
        <v>1.18977597469091</v>
      </c>
      <c r="BE245" s="9"/>
      <c r="BF245" s="9"/>
      <c r="BG245" s="9"/>
      <c r="BH245" s="10">
        <v>3.3052288305155497E-2</v>
      </c>
      <c r="BI245" s="8">
        <v>93.812600000000003</v>
      </c>
      <c r="BJ245" s="9"/>
      <c r="BK245" s="9"/>
      <c r="BL245" s="9"/>
      <c r="BM245" s="10">
        <v>82.479579999999999</v>
      </c>
      <c r="BN245" s="9">
        <v>1.16054002672433</v>
      </c>
      <c r="BO245" s="9"/>
      <c r="BP245" s="9"/>
      <c r="BQ245" s="9"/>
      <c r="BR245" s="10">
        <v>3.4632847436226799E-2</v>
      </c>
      <c r="BS245" s="8">
        <v>105.30392500000001</v>
      </c>
      <c r="BT245" s="9"/>
      <c r="BU245" s="9"/>
      <c r="BV245" s="9"/>
      <c r="BW245" s="10">
        <v>89.473789999999994</v>
      </c>
      <c r="BX245" s="9">
        <v>1.1404751051664299</v>
      </c>
      <c r="BY245" s="9"/>
      <c r="BZ245" s="9"/>
      <c r="CA245" s="9"/>
      <c r="CB245" s="10">
        <v>2.99686164701169E-2</v>
      </c>
      <c r="CC245" s="8">
        <v>104.43973</v>
      </c>
      <c r="CD245" s="9"/>
      <c r="CE245" s="9"/>
      <c r="CF245" s="9"/>
      <c r="CG245" s="10">
        <v>79.073359999999994</v>
      </c>
      <c r="CH245" s="9">
        <v>1.12429419773817</v>
      </c>
      <c r="CI245" s="9"/>
      <c r="CJ245" s="9"/>
      <c r="CK245" s="9"/>
      <c r="CL245" s="10">
        <v>3.40664122633762E-2</v>
      </c>
    </row>
    <row r="246" spans="1:90" x14ac:dyDescent="0.25">
      <c r="A246" s="8"/>
      <c r="B246" s="9"/>
      <c r="C246" s="9"/>
      <c r="D246" s="9"/>
      <c r="E246" s="10"/>
      <c r="F246" s="9"/>
      <c r="G246" s="9"/>
      <c r="H246" s="9"/>
      <c r="I246" s="9"/>
      <c r="J246" s="10"/>
      <c r="K246" s="8"/>
      <c r="L246" s="9"/>
      <c r="M246" s="9"/>
      <c r="N246" s="9"/>
      <c r="O246" s="10"/>
      <c r="P246" s="9"/>
      <c r="Q246" s="9"/>
      <c r="R246" s="9"/>
      <c r="S246" s="9"/>
      <c r="T246" s="10"/>
      <c r="U246" s="8">
        <v>556.46185000000003</v>
      </c>
      <c r="V246" s="9"/>
      <c r="W246" s="9"/>
      <c r="X246" s="9"/>
      <c r="Y246" s="10">
        <v>714.53754000000004</v>
      </c>
      <c r="Z246" s="9">
        <v>1.3610612387657099</v>
      </c>
      <c r="AA246" s="9"/>
      <c r="AB246" s="9"/>
      <c r="AC246" s="9"/>
      <c r="AD246" s="10">
        <v>4.4088112655855299E-2</v>
      </c>
      <c r="AE246" s="8">
        <v>132.64411999999999</v>
      </c>
      <c r="AF246" s="9"/>
      <c r="AG246" s="9"/>
      <c r="AH246" s="9"/>
      <c r="AI246" s="10">
        <v>166.44188</v>
      </c>
      <c r="AJ246" s="9">
        <v>1.25031508868932</v>
      </c>
      <c r="AK246" s="9"/>
      <c r="AL246" s="9"/>
      <c r="AM246" s="9"/>
      <c r="AN246" s="10">
        <v>3.6239384804214E-2</v>
      </c>
      <c r="AO246" s="8">
        <v>118.252914</v>
      </c>
      <c r="AP246" s="9"/>
      <c r="AQ246" s="9"/>
      <c r="AR246" s="9"/>
      <c r="AS246" s="10">
        <v>131.00408999999999</v>
      </c>
      <c r="AT246" s="9">
        <v>1.2308482073545399</v>
      </c>
      <c r="AU246" s="9"/>
      <c r="AV246" s="9"/>
      <c r="AW246" s="9"/>
      <c r="AX246" s="10">
        <v>4.20486173720638E-2</v>
      </c>
      <c r="AY246" s="8">
        <v>102.56281</v>
      </c>
      <c r="AZ246" s="9"/>
      <c r="BA246" s="9"/>
      <c r="BB246" s="9"/>
      <c r="BC246" s="10">
        <v>106.20162000000001</v>
      </c>
      <c r="BD246" s="9">
        <v>1.19210535627603</v>
      </c>
      <c r="BE246" s="9"/>
      <c r="BF246" s="9"/>
      <c r="BG246" s="9"/>
      <c r="BH246" s="10">
        <v>3.78825074725294E-2</v>
      </c>
      <c r="BI246" s="8">
        <v>106.17478</v>
      </c>
      <c r="BJ246" s="9"/>
      <c r="BK246" s="9"/>
      <c r="BL246" s="9"/>
      <c r="BM246" s="10">
        <v>100.78019999999999</v>
      </c>
      <c r="BN246" s="9">
        <v>1.17440508669614</v>
      </c>
      <c r="BO246" s="9"/>
      <c r="BP246" s="9"/>
      <c r="BQ246" s="9"/>
      <c r="BR246" s="10">
        <v>3.5423950172972701E-2</v>
      </c>
      <c r="BS246" s="8">
        <v>99.455985999999996</v>
      </c>
      <c r="BT246" s="9"/>
      <c r="BU246" s="9"/>
      <c r="BV246" s="9"/>
      <c r="BW246" s="10">
        <v>84.728035000000006</v>
      </c>
      <c r="BX246" s="9">
        <v>1.1336733002066599</v>
      </c>
      <c r="BY246" s="9"/>
      <c r="BZ246" s="9"/>
      <c r="CA246" s="9"/>
      <c r="CB246" s="10">
        <v>3.1906651841344898E-2</v>
      </c>
      <c r="CC246" s="8">
        <v>102.88028</v>
      </c>
      <c r="CD246" s="9"/>
      <c r="CE246" s="9"/>
      <c r="CF246" s="9"/>
      <c r="CG246" s="10">
        <v>80.828704999999999</v>
      </c>
      <c r="CH246" s="9">
        <v>1.1279533091187399</v>
      </c>
      <c r="CI246" s="9"/>
      <c r="CJ246" s="9"/>
      <c r="CK246" s="9"/>
      <c r="CL246" s="10">
        <v>3.2449121290831898E-2</v>
      </c>
    </row>
    <row r="247" spans="1:90" x14ac:dyDescent="0.25">
      <c r="A247" s="8"/>
      <c r="B247" s="9"/>
      <c r="C247" s="9"/>
      <c r="D247" s="9"/>
      <c r="E247" s="10"/>
      <c r="F247" s="9"/>
      <c r="G247" s="9"/>
      <c r="H247" s="9"/>
      <c r="I247" s="9"/>
      <c r="J247" s="10"/>
      <c r="K247" s="8"/>
      <c r="L247" s="9"/>
      <c r="M247" s="9"/>
      <c r="N247" s="9"/>
      <c r="O247" s="10"/>
      <c r="P247" s="9"/>
      <c r="Q247" s="9"/>
      <c r="R247" s="9"/>
      <c r="S247" s="9"/>
      <c r="T247" s="10"/>
      <c r="U247" s="8">
        <v>265.19986</v>
      </c>
      <c r="V247" s="9"/>
      <c r="W247" s="9"/>
      <c r="X247" s="9"/>
      <c r="Y247" s="10">
        <v>347.92971999999997</v>
      </c>
      <c r="Z247" s="9">
        <v>1.3179804885983399</v>
      </c>
      <c r="AA247" s="9"/>
      <c r="AB247" s="9"/>
      <c r="AC247" s="9"/>
      <c r="AD247" s="10">
        <v>4.2907486836715698E-2</v>
      </c>
      <c r="AE247" s="8">
        <v>132.92926</v>
      </c>
      <c r="AF247" s="9"/>
      <c r="AG247" s="9"/>
      <c r="AH247" s="9"/>
      <c r="AI247" s="10">
        <v>163.70689999999999</v>
      </c>
      <c r="AJ247" s="9">
        <v>1.25892235696315</v>
      </c>
      <c r="AK247" s="9"/>
      <c r="AL247" s="9"/>
      <c r="AM247" s="9"/>
      <c r="AN247" s="10">
        <v>4.0753688302048098E-2</v>
      </c>
      <c r="AO247" s="8">
        <v>102.88488</v>
      </c>
      <c r="AP247" s="9"/>
      <c r="AQ247" s="9"/>
      <c r="AR247" s="9"/>
      <c r="AS247" s="10">
        <v>112.38417</v>
      </c>
      <c r="AT247" s="9">
        <v>1.21657832473516</v>
      </c>
      <c r="AU247" s="9"/>
      <c r="AV247" s="9"/>
      <c r="AW247" s="9"/>
      <c r="AX247" s="10">
        <v>3.6898453279845297E-2</v>
      </c>
      <c r="AY247" s="8">
        <v>96.744990000000001</v>
      </c>
      <c r="AZ247" s="9"/>
      <c r="BA247" s="9"/>
      <c r="BB247" s="9"/>
      <c r="BC247" s="10">
        <v>94.49427</v>
      </c>
      <c r="BD247" s="9">
        <v>1.1784684286117499</v>
      </c>
      <c r="BE247" s="9"/>
      <c r="BF247" s="9"/>
      <c r="BG247" s="9"/>
      <c r="BH247" s="10">
        <v>3.2376544742225302E-2</v>
      </c>
      <c r="BI247" s="8">
        <v>96.955479999999994</v>
      </c>
      <c r="BJ247" s="9"/>
      <c r="BK247" s="9"/>
      <c r="BL247" s="9"/>
      <c r="BM247" s="10">
        <v>87.172899999999998</v>
      </c>
      <c r="BN247" s="9">
        <v>1.15739066213369</v>
      </c>
      <c r="BO247" s="9"/>
      <c r="BP247" s="9"/>
      <c r="BQ247" s="9"/>
      <c r="BR247" s="10">
        <v>3.2069543204417697E-2</v>
      </c>
      <c r="BS247" s="8">
        <v>114.49733000000001</v>
      </c>
      <c r="BT247" s="9"/>
      <c r="BU247" s="9"/>
      <c r="BV247" s="9"/>
      <c r="BW247" s="10">
        <v>98.638099999999994</v>
      </c>
      <c r="BX247" s="9">
        <v>1.1505170821547499</v>
      </c>
      <c r="BY247" s="9"/>
      <c r="BZ247" s="9"/>
      <c r="CA247" s="9"/>
      <c r="CB247" s="10">
        <v>3.5806205942167102E-2</v>
      </c>
      <c r="CC247" s="8">
        <v>101.09251</v>
      </c>
      <c r="CD247" s="9"/>
      <c r="CE247" s="9"/>
      <c r="CF247" s="9"/>
      <c r="CG247" s="10">
        <v>73.145910000000001</v>
      </c>
      <c r="CH247" s="9">
        <v>1.1279571074247301</v>
      </c>
      <c r="CI247" s="9"/>
      <c r="CJ247" s="9"/>
      <c r="CK247" s="9"/>
      <c r="CL247" s="10">
        <v>3.1445165500854903E-2</v>
      </c>
    </row>
    <row r="248" spans="1:90" x14ac:dyDescent="0.25">
      <c r="A248" s="11"/>
      <c r="B248" s="12"/>
      <c r="C248" s="12"/>
      <c r="D248" s="12"/>
      <c r="E248" s="13"/>
      <c r="F248" s="12"/>
      <c r="G248" s="12"/>
      <c r="H248" s="12"/>
      <c r="I248" s="12"/>
      <c r="J248" s="13"/>
      <c r="K248" s="11"/>
      <c r="L248" s="12"/>
      <c r="M248" s="12"/>
      <c r="N248" s="12"/>
      <c r="O248" s="13"/>
      <c r="P248" s="12"/>
      <c r="Q248" s="12"/>
      <c r="R248" s="12"/>
      <c r="S248" s="12"/>
      <c r="T248" s="13"/>
      <c r="U248" s="11">
        <v>443.90570000000002</v>
      </c>
      <c r="V248" s="12"/>
      <c r="W248" s="12"/>
      <c r="X248" s="12"/>
      <c r="Y248" s="13">
        <v>546.31635000000006</v>
      </c>
      <c r="Z248" s="12">
        <v>1.3795770913362499</v>
      </c>
      <c r="AA248" s="12"/>
      <c r="AB248" s="12"/>
      <c r="AC248" s="12"/>
      <c r="AD248" s="13">
        <v>4.2886631548813003E-2</v>
      </c>
      <c r="AE248" s="11">
        <v>130.45168000000001</v>
      </c>
      <c r="AF248" s="12"/>
      <c r="AG248" s="12"/>
      <c r="AH248" s="12"/>
      <c r="AI248" s="13">
        <v>165.25613000000001</v>
      </c>
      <c r="AJ248" s="12">
        <v>1.2410424268245599</v>
      </c>
      <c r="AK248" s="12"/>
      <c r="AL248" s="12"/>
      <c r="AM248" s="12"/>
      <c r="AN248" s="13">
        <v>3.56539566851167E-2</v>
      </c>
      <c r="AO248" s="11">
        <v>111.70547000000001</v>
      </c>
      <c r="AP248" s="12"/>
      <c r="AQ248" s="12"/>
      <c r="AR248" s="12"/>
      <c r="AS248" s="13">
        <v>120.93637</v>
      </c>
      <c r="AT248" s="12">
        <v>1.2315293232798501</v>
      </c>
      <c r="AU248" s="12"/>
      <c r="AV248" s="12"/>
      <c r="AW248" s="12"/>
      <c r="AX248" s="13">
        <v>3.8458947932944403E-2</v>
      </c>
      <c r="AY248" s="11">
        <v>121.00920000000001</v>
      </c>
      <c r="AZ248" s="12"/>
      <c r="BA248" s="12"/>
      <c r="BB248" s="12"/>
      <c r="BC248" s="13">
        <v>131.3177</v>
      </c>
      <c r="BD248" s="12">
        <v>1.21284969174861</v>
      </c>
      <c r="BE248" s="12"/>
      <c r="BF248" s="12"/>
      <c r="BG248" s="12"/>
      <c r="BH248" s="13">
        <v>3.7640237778712803E-2</v>
      </c>
      <c r="BI248" s="11">
        <v>96.569145000000006</v>
      </c>
      <c r="BJ248" s="12"/>
      <c r="BK248" s="12"/>
      <c r="BL248" s="12"/>
      <c r="BM248" s="13">
        <v>86.366844</v>
      </c>
      <c r="BN248" s="12">
        <v>1.15651662063598</v>
      </c>
      <c r="BO248" s="12"/>
      <c r="BP248" s="12"/>
      <c r="BQ248" s="12"/>
      <c r="BR248" s="13">
        <v>2.9003920102110899E-2</v>
      </c>
      <c r="BS248" s="11">
        <v>114.772705</v>
      </c>
      <c r="BT248" s="12"/>
      <c r="BU248" s="12"/>
      <c r="BV248" s="12"/>
      <c r="BW248" s="13">
        <v>98.000240000000005</v>
      </c>
      <c r="BX248" s="12">
        <v>1.15536072462797</v>
      </c>
      <c r="BY248" s="12"/>
      <c r="BZ248" s="12"/>
      <c r="CA248" s="12"/>
      <c r="CB248" s="13">
        <v>3.50289907698694E-2</v>
      </c>
      <c r="CC248" s="11">
        <v>101.04522</v>
      </c>
      <c r="CD248" s="12"/>
      <c r="CE248" s="12"/>
      <c r="CF248" s="12"/>
      <c r="CG248" s="13">
        <v>75.267105000000001</v>
      </c>
      <c r="CH248" s="12">
        <v>1.1132386592030501</v>
      </c>
      <c r="CI248" s="12"/>
      <c r="CJ248" s="12"/>
      <c r="CK248" s="12"/>
      <c r="CL248" s="13">
        <v>3.1311663740207003E-2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8A36-E9FF-43C1-86BC-D7F02761889C}">
  <sheetPr>
    <tabColor theme="1" tint="0.14999847407452621"/>
  </sheetPr>
  <dimension ref="A1:BH323"/>
  <sheetViews>
    <sheetView workbookViewId="0">
      <selection activeCell="Q296" sqref="Q296"/>
    </sheetView>
  </sheetViews>
  <sheetFormatPr defaultRowHeight="15" x14ac:dyDescent="0.25"/>
  <cols>
    <col min="56" max="56" width="10" bestFit="1" customWidth="1"/>
  </cols>
  <sheetData>
    <row r="1" spans="1:60" x14ac:dyDescent="0.25">
      <c r="A1" s="34">
        <v>2500</v>
      </c>
      <c r="B1" s="32"/>
      <c r="C1" s="32"/>
      <c r="D1" s="32"/>
      <c r="E1" s="33"/>
      <c r="F1" s="34">
        <v>5000</v>
      </c>
      <c r="G1" s="32"/>
      <c r="H1" s="32"/>
      <c r="I1" s="32"/>
      <c r="J1" s="33"/>
      <c r="K1" s="35">
        <v>10000</v>
      </c>
      <c r="L1" s="36"/>
      <c r="M1" s="36"/>
      <c r="N1" s="36"/>
      <c r="O1" s="37"/>
      <c r="P1" s="34">
        <f>K1+10000</f>
        <v>20000</v>
      </c>
      <c r="Q1" s="32"/>
      <c r="R1" s="32"/>
      <c r="S1" s="32"/>
      <c r="T1" s="33"/>
      <c r="U1" s="34">
        <f>P1+10000</f>
        <v>30000</v>
      </c>
      <c r="V1" s="32"/>
      <c r="W1" s="32"/>
      <c r="X1" s="32"/>
      <c r="Y1" s="33"/>
      <c r="Z1" s="34">
        <f>U1+10000</f>
        <v>40000</v>
      </c>
      <c r="AA1" s="32"/>
      <c r="AB1" s="32"/>
      <c r="AC1" s="32"/>
      <c r="AD1" s="33"/>
      <c r="AE1" s="34">
        <f>Z1+10000</f>
        <v>50000</v>
      </c>
      <c r="AF1" s="32"/>
      <c r="AG1" s="32"/>
      <c r="AH1" s="32"/>
      <c r="AI1" s="33"/>
      <c r="AJ1" s="34">
        <f>AE1+10000</f>
        <v>60000</v>
      </c>
      <c r="AK1" s="32"/>
      <c r="AL1" s="32"/>
      <c r="AM1" s="32"/>
      <c r="AN1" s="33"/>
      <c r="AO1" s="34">
        <f>AJ1+10000</f>
        <v>70000</v>
      </c>
      <c r="AP1" s="32"/>
      <c r="AQ1" s="32"/>
      <c r="AR1" s="32"/>
      <c r="AS1" s="33"/>
      <c r="AT1" s="34">
        <f>AO1+10000</f>
        <v>80000</v>
      </c>
      <c r="AU1" s="32"/>
      <c r="AV1" s="32"/>
      <c r="AW1" s="32"/>
      <c r="AX1" s="33"/>
      <c r="AY1" s="34">
        <f>AT1+10000</f>
        <v>90000</v>
      </c>
      <c r="AZ1" s="32"/>
      <c r="BA1" s="32"/>
      <c r="BB1" s="32"/>
      <c r="BC1" s="33"/>
      <c r="BD1" s="38">
        <f>AY1+10000</f>
        <v>100000</v>
      </c>
      <c r="BE1" s="36"/>
      <c r="BF1" s="36"/>
      <c r="BG1" s="36"/>
      <c r="BH1" s="37"/>
    </row>
    <row r="2" spans="1:60" x14ac:dyDescent="0.25">
      <c r="A2" s="2" t="s">
        <v>8</v>
      </c>
      <c r="B2" s="3"/>
      <c r="C2" s="3"/>
      <c r="D2" s="3"/>
      <c r="E2" s="4"/>
      <c r="F2" s="2" t="s">
        <v>8</v>
      </c>
      <c r="G2" s="3"/>
      <c r="H2" s="3"/>
      <c r="I2" s="3"/>
      <c r="J2" s="4"/>
      <c r="K2" s="2" t="s">
        <v>8</v>
      </c>
      <c r="L2" s="3"/>
      <c r="M2" s="3"/>
      <c r="N2" s="3"/>
      <c r="O2" s="4"/>
      <c r="P2" s="2" t="s">
        <v>8</v>
      </c>
      <c r="Q2" s="3"/>
      <c r="R2" s="3"/>
      <c r="S2" s="3"/>
      <c r="T2" s="4"/>
      <c r="U2" s="2" t="s">
        <v>8</v>
      </c>
      <c r="V2" s="3"/>
      <c r="W2" s="3"/>
      <c r="X2" s="3"/>
      <c r="Y2" s="4"/>
      <c r="Z2" s="2" t="s">
        <v>8</v>
      </c>
      <c r="AA2" s="3"/>
      <c r="AB2" s="3"/>
      <c r="AC2" s="3"/>
      <c r="AD2" s="4"/>
      <c r="AE2" s="2" t="s">
        <v>8</v>
      </c>
      <c r="AF2" s="3"/>
      <c r="AG2" s="3"/>
      <c r="AH2" s="3"/>
      <c r="AI2" s="4"/>
      <c r="AJ2" s="2" t="s">
        <v>8</v>
      </c>
      <c r="AK2" s="3"/>
      <c r="AL2" s="3"/>
      <c r="AM2" s="3"/>
      <c r="AN2" s="4"/>
      <c r="AO2" s="2" t="s">
        <v>8</v>
      </c>
      <c r="AP2" s="3"/>
      <c r="AQ2" s="3"/>
      <c r="AR2" s="3"/>
      <c r="AS2" s="4"/>
      <c r="AT2" s="2" t="s">
        <v>8</v>
      </c>
      <c r="AU2" s="3"/>
      <c r="AV2" s="3"/>
      <c r="AW2" s="3"/>
      <c r="AX2" s="4"/>
      <c r="AY2" s="2" t="s">
        <v>8</v>
      </c>
      <c r="AZ2" s="3"/>
      <c r="BA2" s="3"/>
      <c r="BB2" s="3"/>
      <c r="BC2" s="4"/>
      <c r="BD2" s="2" t="s">
        <v>8</v>
      </c>
      <c r="BE2" s="3"/>
      <c r="BF2" s="3"/>
      <c r="BG2" s="3"/>
      <c r="BH2" s="4"/>
    </row>
    <row r="3" spans="1:60" x14ac:dyDescent="0.25">
      <c r="A3" s="5"/>
      <c r="B3" s="6" t="s">
        <v>26</v>
      </c>
      <c r="C3" s="6" t="s">
        <v>2</v>
      </c>
      <c r="D3" s="6" t="s">
        <v>6</v>
      </c>
      <c r="E3" s="7" t="s">
        <v>25</v>
      </c>
      <c r="F3" s="5"/>
      <c r="G3" s="6" t="s">
        <v>26</v>
      </c>
      <c r="H3" s="6" t="s">
        <v>2</v>
      </c>
      <c r="I3" s="6" t="s">
        <v>6</v>
      </c>
      <c r="J3" s="7" t="s">
        <v>25</v>
      </c>
      <c r="K3" s="5"/>
      <c r="L3" s="6" t="s">
        <v>26</v>
      </c>
      <c r="M3" s="6" t="s">
        <v>2</v>
      </c>
      <c r="N3" s="6" t="s">
        <v>6</v>
      </c>
      <c r="O3" s="7" t="s">
        <v>25</v>
      </c>
      <c r="P3" s="5"/>
      <c r="Q3" s="6" t="s">
        <v>26</v>
      </c>
      <c r="R3" s="6" t="s">
        <v>2</v>
      </c>
      <c r="S3" s="6" t="s">
        <v>6</v>
      </c>
      <c r="T3" s="7" t="s">
        <v>25</v>
      </c>
      <c r="U3" s="5"/>
      <c r="V3" s="6" t="s">
        <v>26</v>
      </c>
      <c r="W3" s="6" t="s">
        <v>2</v>
      </c>
      <c r="X3" s="6" t="s">
        <v>6</v>
      </c>
      <c r="Y3" s="7" t="s">
        <v>25</v>
      </c>
      <c r="Z3" s="5"/>
      <c r="AA3" s="6" t="s">
        <v>26</v>
      </c>
      <c r="AB3" s="6" t="s">
        <v>2</v>
      </c>
      <c r="AC3" s="6" t="s">
        <v>6</v>
      </c>
      <c r="AD3" s="7" t="s">
        <v>25</v>
      </c>
      <c r="AE3" s="5"/>
      <c r="AF3" s="6" t="s">
        <v>26</v>
      </c>
      <c r="AG3" s="6" t="s">
        <v>2</v>
      </c>
      <c r="AH3" s="6" t="s">
        <v>6</v>
      </c>
      <c r="AI3" s="7" t="s">
        <v>25</v>
      </c>
      <c r="AJ3" s="5"/>
      <c r="AK3" s="6" t="s">
        <v>26</v>
      </c>
      <c r="AL3" s="6" t="s">
        <v>2</v>
      </c>
      <c r="AM3" s="6" t="s">
        <v>6</v>
      </c>
      <c r="AN3" s="7" t="s">
        <v>25</v>
      </c>
      <c r="AO3" s="5"/>
      <c r="AP3" s="6" t="s">
        <v>26</v>
      </c>
      <c r="AQ3" s="6" t="s">
        <v>2</v>
      </c>
      <c r="AR3" s="6" t="s">
        <v>6</v>
      </c>
      <c r="AS3" s="7" t="s">
        <v>25</v>
      </c>
      <c r="AT3" s="5"/>
      <c r="AU3" s="6" t="s">
        <v>26</v>
      </c>
      <c r="AV3" s="6" t="s">
        <v>2</v>
      </c>
      <c r="AW3" s="6" t="s">
        <v>6</v>
      </c>
      <c r="AX3" s="7" t="s">
        <v>25</v>
      </c>
      <c r="AY3" s="5"/>
      <c r="AZ3" s="6" t="s">
        <v>26</v>
      </c>
      <c r="BA3" s="6" t="s">
        <v>2</v>
      </c>
      <c r="BB3" s="6" t="s">
        <v>6</v>
      </c>
      <c r="BC3" s="7" t="s">
        <v>25</v>
      </c>
      <c r="BD3" s="5"/>
      <c r="BE3" s="6" t="s">
        <v>26</v>
      </c>
      <c r="BF3" s="6" t="s">
        <v>2</v>
      </c>
      <c r="BG3" s="6" t="s">
        <v>6</v>
      </c>
      <c r="BH3" s="7" t="s">
        <v>25</v>
      </c>
    </row>
    <row r="4" spans="1:60" x14ac:dyDescent="0.25">
      <c r="A4" s="14">
        <v>2.1</v>
      </c>
      <c r="B4" s="15">
        <v>43</v>
      </c>
      <c r="C4" s="15"/>
      <c r="D4" s="15"/>
      <c r="E4" s="16">
        <v>2397</v>
      </c>
      <c r="F4" s="14">
        <v>2.1</v>
      </c>
      <c r="G4" s="15">
        <v>44</v>
      </c>
      <c r="H4" s="15"/>
      <c r="I4" s="15"/>
      <c r="J4" s="16">
        <v>3820</v>
      </c>
      <c r="K4" s="14">
        <v>2.1</v>
      </c>
      <c r="L4" s="15">
        <v>63</v>
      </c>
      <c r="M4" s="15"/>
      <c r="N4" s="15"/>
      <c r="O4" s="16">
        <v>7873</v>
      </c>
      <c r="P4" s="14">
        <v>2.1</v>
      </c>
      <c r="Q4" s="15">
        <v>87</v>
      </c>
      <c r="R4" s="15"/>
      <c r="S4" s="15"/>
      <c r="T4" s="16">
        <v>15990</v>
      </c>
      <c r="U4" s="14">
        <v>2.1</v>
      </c>
      <c r="V4" s="15">
        <v>106</v>
      </c>
      <c r="W4" s="15"/>
      <c r="X4" s="15"/>
      <c r="Y4" s="16">
        <v>24163</v>
      </c>
      <c r="Z4" s="14">
        <v>2.1</v>
      </c>
      <c r="AA4" s="15">
        <v>123</v>
      </c>
      <c r="AB4" s="15"/>
      <c r="AC4" s="15"/>
      <c r="AD4" s="16">
        <v>32668</v>
      </c>
      <c r="AE4" s="14">
        <v>2.1</v>
      </c>
      <c r="AF4" s="15">
        <v>136</v>
      </c>
      <c r="AG4" s="15"/>
      <c r="AH4" s="15"/>
      <c r="AI4" s="16">
        <v>40560</v>
      </c>
      <c r="AJ4" s="14">
        <v>2.1</v>
      </c>
      <c r="AK4" s="15">
        <v>150</v>
      </c>
      <c r="AL4" s="15"/>
      <c r="AM4" s="15"/>
      <c r="AN4" s="16">
        <v>48786</v>
      </c>
      <c r="AO4" s="14">
        <v>2.1</v>
      </c>
      <c r="AP4" s="15">
        <v>161</v>
      </c>
      <c r="AQ4" s="15"/>
      <c r="AR4" s="15"/>
      <c r="AS4" s="16">
        <v>57486</v>
      </c>
      <c r="AT4" s="14">
        <v>2.1</v>
      </c>
      <c r="AU4" s="15">
        <v>171</v>
      </c>
      <c r="AV4" s="15"/>
      <c r="AW4" s="15"/>
      <c r="AX4" s="16">
        <v>65599</v>
      </c>
      <c r="AY4" s="14">
        <v>2.1</v>
      </c>
      <c r="AZ4" s="15">
        <v>180</v>
      </c>
      <c r="BA4" s="15"/>
      <c r="BB4" s="15"/>
      <c r="BC4" s="16">
        <v>74125</v>
      </c>
      <c r="BD4" s="14">
        <v>2.1</v>
      </c>
      <c r="BE4" s="15">
        <v>190</v>
      </c>
      <c r="BF4" s="15"/>
      <c r="BG4" s="15"/>
      <c r="BH4" s="16">
        <v>82319</v>
      </c>
    </row>
    <row r="5" spans="1:60" x14ac:dyDescent="0.25">
      <c r="A5" s="8">
        <v>2.1</v>
      </c>
      <c r="B5" s="9">
        <v>41</v>
      </c>
      <c r="C5" s="9"/>
      <c r="D5" s="9"/>
      <c r="E5" s="10">
        <v>2372</v>
      </c>
      <c r="F5" s="8">
        <v>2.1</v>
      </c>
      <c r="G5" s="9">
        <v>43</v>
      </c>
      <c r="H5" s="9"/>
      <c r="I5" s="9"/>
      <c r="J5" s="10">
        <v>3804</v>
      </c>
      <c r="K5" s="8">
        <v>2.1</v>
      </c>
      <c r="L5" s="9">
        <v>62</v>
      </c>
      <c r="M5" s="9"/>
      <c r="N5" s="9"/>
      <c r="O5" s="10">
        <v>7960</v>
      </c>
      <c r="P5" s="8">
        <v>2.1</v>
      </c>
      <c r="Q5" s="9">
        <v>87</v>
      </c>
      <c r="R5" s="9"/>
      <c r="S5" s="9"/>
      <c r="T5" s="10">
        <v>16039</v>
      </c>
      <c r="U5" s="8">
        <v>2.1</v>
      </c>
      <c r="V5" s="9">
        <v>106</v>
      </c>
      <c r="W5" s="9"/>
      <c r="X5" s="9"/>
      <c r="Y5" s="10">
        <v>24148</v>
      </c>
      <c r="Z5" s="8">
        <v>2.1</v>
      </c>
      <c r="AA5" s="9">
        <v>121</v>
      </c>
      <c r="AB5" s="9"/>
      <c r="AC5" s="9"/>
      <c r="AD5" s="10">
        <v>32523</v>
      </c>
      <c r="AE5" s="8">
        <v>2.1</v>
      </c>
      <c r="AF5" s="9">
        <v>136</v>
      </c>
      <c r="AG5" s="9"/>
      <c r="AH5" s="9"/>
      <c r="AI5" s="10">
        <v>40648</v>
      </c>
      <c r="AJ5" s="8">
        <v>2.1</v>
      </c>
      <c r="AK5" s="9">
        <v>149</v>
      </c>
      <c r="AL5" s="9"/>
      <c r="AM5" s="9"/>
      <c r="AN5" s="10">
        <v>49155</v>
      </c>
      <c r="AO5" s="8">
        <v>2.1</v>
      </c>
      <c r="AP5" s="9">
        <v>160</v>
      </c>
      <c r="AQ5" s="9"/>
      <c r="AR5" s="9"/>
      <c r="AS5" s="10">
        <v>57351</v>
      </c>
      <c r="AT5" s="8">
        <v>2.1</v>
      </c>
      <c r="AU5" s="9">
        <v>171</v>
      </c>
      <c r="AV5" s="9"/>
      <c r="AW5" s="9"/>
      <c r="AX5" s="10">
        <v>65669</v>
      </c>
      <c r="AY5" s="8">
        <v>2.1</v>
      </c>
      <c r="AZ5" s="9">
        <v>181</v>
      </c>
      <c r="BA5" s="9"/>
      <c r="BB5" s="9"/>
      <c r="BC5" s="10">
        <v>74065</v>
      </c>
      <c r="BD5" s="8">
        <v>2.1</v>
      </c>
      <c r="BE5" s="9">
        <v>190</v>
      </c>
      <c r="BF5" s="9"/>
      <c r="BG5" s="9"/>
      <c r="BH5" s="10">
        <v>82142</v>
      </c>
    </row>
    <row r="6" spans="1:60" x14ac:dyDescent="0.25">
      <c r="A6" s="8">
        <v>2.1</v>
      </c>
      <c r="B6" s="9">
        <v>44</v>
      </c>
      <c r="C6" s="9"/>
      <c r="D6" s="9"/>
      <c r="E6" s="10">
        <v>2393</v>
      </c>
      <c r="F6" s="8">
        <v>2.1</v>
      </c>
      <c r="G6" s="9">
        <v>44</v>
      </c>
      <c r="H6" s="9"/>
      <c r="I6" s="9"/>
      <c r="J6" s="10">
        <v>3769</v>
      </c>
      <c r="K6" s="8">
        <v>2.1</v>
      </c>
      <c r="L6" s="9">
        <v>61</v>
      </c>
      <c r="M6" s="9"/>
      <c r="N6" s="9"/>
      <c r="O6" s="10">
        <v>7836</v>
      </c>
      <c r="P6" s="8">
        <v>2.1</v>
      </c>
      <c r="Q6" s="9">
        <v>86</v>
      </c>
      <c r="R6" s="9"/>
      <c r="S6" s="9"/>
      <c r="T6" s="10">
        <v>15955</v>
      </c>
      <c r="U6" s="8">
        <v>2.1</v>
      </c>
      <c r="V6" s="9">
        <v>107</v>
      </c>
      <c r="W6" s="9"/>
      <c r="X6" s="9"/>
      <c r="Y6" s="10">
        <v>24102</v>
      </c>
      <c r="Z6" s="8">
        <v>2.1</v>
      </c>
      <c r="AA6" s="9">
        <v>122</v>
      </c>
      <c r="AB6" s="9"/>
      <c r="AC6" s="9"/>
      <c r="AD6" s="10">
        <v>32685</v>
      </c>
      <c r="AE6" s="8">
        <v>2.1</v>
      </c>
      <c r="AF6" s="9">
        <v>136</v>
      </c>
      <c r="AG6" s="9"/>
      <c r="AH6" s="9"/>
      <c r="AI6" s="10">
        <v>40477</v>
      </c>
      <c r="AJ6" s="8">
        <v>2.1</v>
      </c>
      <c r="AK6" s="9">
        <v>148</v>
      </c>
      <c r="AL6" s="9"/>
      <c r="AM6" s="9"/>
      <c r="AN6" s="10">
        <v>48885</v>
      </c>
      <c r="AO6" s="8">
        <v>2.1</v>
      </c>
      <c r="AP6" s="9">
        <v>159</v>
      </c>
      <c r="AQ6" s="9"/>
      <c r="AR6" s="9"/>
      <c r="AS6" s="10">
        <v>57329</v>
      </c>
      <c r="AT6" s="8">
        <v>2.1</v>
      </c>
      <c r="AU6" s="9">
        <v>171</v>
      </c>
      <c r="AV6" s="9"/>
      <c r="AW6" s="9"/>
      <c r="AX6" s="10">
        <v>65325</v>
      </c>
      <c r="AY6" s="8">
        <v>2.1</v>
      </c>
      <c r="AZ6" s="9">
        <v>180</v>
      </c>
      <c r="BA6" s="9"/>
      <c r="BB6" s="9"/>
      <c r="BC6" s="10">
        <v>74261</v>
      </c>
      <c r="BD6" s="8">
        <v>2.1</v>
      </c>
      <c r="BE6" s="9">
        <v>191</v>
      </c>
      <c r="BF6" s="9"/>
      <c r="BG6" s="9"/>
      <c r="BH6" s="10">
        <v>82233</v>
      </c>
    </row>
    <row r="7" spans="1:60" x14ac:dyDescent="0.25">
      <c r="A7" s="8">
        <v>2.1</v>
      </c>
      <c r="B7" s="9">
        <v>43</v>
      </c>
      <c r="C7" s="9"/>
      <c r="D7" s="9"/>
      <c r="E7" s="10">
        <v>2351</v>
      </c>
      <c r="F7" s="8">
        <v>2.1</v>
      </c>
      <c r="G7" s="9">
        <v>44</v>
      </c>
      <c r="H7" s="9"/>
      <c r="I7" s="9"/>
      <c r="J7" s="10">
        <v>3790</v>
      </c>
      <c r="K7" s="8">
        <v>2.1</v>
      </c>
      <c r="L7" s="9">
        <v>62</v>
      </c>
      <c r="M7" s="9"/>
      <c r="N7" s="9"/>
      <c r="O7" s="10">
        <v>7924</v>
      </c>
      <c r="P7" s="8">
        <v>2.1</v>
      </c>
      <c r="Q7" s="9">
        <v>87</v>
      </c>
      <c r="R7" s="9"/>
      <c r="S7" s="9"/>
      <c r="T7" s="10">
        <v>15921</v>
      </c>
      <c r="U7" s="8">
        <v>2.1</v>
      </c>
      <c r="V7" s="9">
        <v>107</v>
      </c>
      <c r="W7" s="9"/>
      <c r="X7" s="9"/>
      <c r="Y7" s="10">
        <v>24035</v>
      </c>
      <c r="Z7" s="8">
        <v>2.1</v>
      </c>
      <c r="AA7" s="9">
        <v>123</v>
      </c>
      <c r="AB7" s="9"/>
      <c r="AC7" s="9"/>
      <c r="AD7" s="10">
        <v>32538</v>
      </c>
      <c r="AE7" s="8">
        <v>2.1</v>
      </c>
      <c r="AF7" s="9">
        <v>136</v>
      </c>
      <c r="AG7" s="9"/>
      <c r="AH7" s="9"/>
      <c r="AI7" s="10">
        <v>40720</v>
      </c>
      <c r="AJ7" s="8">
        <v>2.1</v>
      </c>
      <c r="AK7" s="9">
        <v>147</v>
      </c>
      <c r="AL7" s="9"/>
      <c r="AM7" s="9"/>
      <c r="AN7" s="10">
        <v>48876</v>
      </c>
      <c r="AO7" s="8">
        <v>2.1</v>
      </c>
      <c r="AP7" s="9">
        <v>159</v>
      </c>
      <c r="AQ7" s="9"/>
      <c r="AR7" s="9"/>
      <c r="AS7" s="10">
        <v>57328</v>
      </c>
      <c r="AT7" s="8">
        <v>2.1</v>
      </c>
      <c r="AU7" s="9">
        <v>170</v>
      </c>
      <c r="AV7" s="9"/>
      <c r="AW7" s="9"/>
      <c r="AX7" s="10">
        <v>65602</v>
      </c>
      <c r="AY7" s="8">
        <v>2.1</v>
      </c>
      <c r="AZ7" s="9">
        <v>181</v>
      </c>
      <c r="BA7" s="9"/>
      <c r="BB7" s="9"/>
      <c r="BC7" s="10">
        <v>74158</v>
      </c>
      <c r="BD7" s="8">
        <v>2.1</v>
      </c>
      <c r="BE7" s="9">
        <v>189</v>
      </c>
      <c r="BF7" s="9"/>
      <c r="BG7" s="9"/>
      <c r="BH7" s="10">
        <v>82303</v>
      </c>
    </row>
    <row r="8" spans="1:60" x14ac:dyDescent="0.25">
      <c r="A8" s="8">
        <v>2.1</v>
      </c>
      <c r="B8" s="9">
        <v>44</v>
      </c>
      <c r="C8" s="9"/>
      <c r="D8" s="9"/>
      <c r="E8" s="10">
        <v>2373</v>
      </c>
      <c r="F8" s="8">
        <v>2.1</v>
      </c>
      <c r="G8" s="9">
        <v>42</v>
      </c>
      <c r="H8" s="9"/>
      <c r="I8" s="9"/>
      <c r="J8" s="10">
        <v>3805</v>
      </c>
      <c r="K8" s="8">
        <v>2.1</v>
      </c>
      <c r="L8" s="9">
        <v>63</v>
      </c>
      <c r="M8" s="9"/>
      <c r="N8" s="9"/>
      <c r="O8" s="10">
        <v>7802</v>
      </c>
      <c r="P8" s="8">
        <v>2.1</v>
      </c>
      <c r="Q8" s="9">
        <v>86</v>
      </c>
      <c r="R8" s="9"/>
      <c r="S8" s="9"/>
      <c r="T8" s="10">
        <v>15825</v>
      </c>
      <c r="U8" s="8">
        <v>2.1</v>
      </c>
      <c r="V8" s="9">
        <v>106</v>
      </c>
      <c r="W8" s="9"/>
      <c r="X8" s="9"/>
      <c r="Y8" s="10">
        <v>24137</v>
      </c>
      <c r="Z8" s="8">
        <v>2.1</v>
      </c>
      <c r="AA8" s="9">
        <v>123</v>
      </c>
      <c r="AB8" s="9"/>
      <c r="AC8" s="9"/>
      <c r="AD8" s="10">
        <v>32500</v>
      </c>
      <c r="AE8" s="8">
        <v>2.1</v>
      </c>
      <c r="AF8" s="9">
        <v>136</v>
      </c>
      <c r="AG8" s="9"/>
      <c r="AH8" s="9"/>
      <c r="AI8" s="10">
        <v>40645</v>
      </c>
      <c r="AJ8" s="8">
        <v>2.1</v>
      </c>
      <c r="AK8" s="9">
        <v>148</v>
      </c>
      <c r="AL8" s="9"/>
      <c r="AM8" s="9"/>
      <c r="AN8" s="10">
        <v>48935</v>
      </c>
      <c r="AO8" s="8">
        <v>2.1</v>
      </c>
      <c r="AP8" s="9">
        <v>159</v>
      </c>
      <c r="AQ8" s="9"/>
      <c r="AR8" s="9"/>
      <c r="AS8" s="10">
        <v>57164</v>
      </c>
      <c r="AT8" s="8">
        <v>2.1</v>
      </c>
      <c r="AU8" s="9">
        <v>171</v>
      </c>
      <c r="AV8" s="9"/>
      <c r="AW8" s="9"/>
      <c r="AX8" s="10">
        <v>65842</v>
      </c>
      <c r="AY8" s="8">
        <v>2.1</v>
      </c>
      <c r="AZ8" s="9">
        <v>181</v>
      </c>
      <c r="BA8" s="9"/>
      <c r="BB8" s="9"/>
      <c r="BC8" s="10">
        <v>74049</v>
      </c>
      <c r="BD8" s="8">
        <v>2.1</v>
      </c>
      <c r="BE8" s="9">
        <v>190</v>
      </c>
      <c r="BF8" s="9"/>
      <c r="BG8" s="9"/>
      <c r="BH8" s="10">
        <v>82197</v>
      </c>
    </row>
    <row r="9" spans="1:60" x14ac:dyDescent="0.25">
      <c r="A9" s="8">
        <v>2.1</v>
      </c>
      <c r="B9" s="9">
        <v>44</v>
      </c>
      <c r="C9" s="9"/>
      <c r="D9" s="9"/>
      <c r="E9" s="10">
        <v>2402</v>
      </c>
      <c r="F9" s="8">
        <v>2.1</v>
      </c>
      <c r="G9" s="9">
        <v>44</v>
      </c>
      <c r="H9" s="9"/>
      <c r="I9" s="9"/>
      <c r="J9" s="10">
        <v>3825</v>
      </c>
      <c r="K9" s="8">
        <v>2.1</v>
      </c>
      <c r="L9" s="9">
        <v>63</v>
      </c>
      <c r="M9" s="9"/>
      <c r="N9" s="9"/>
      <c r="O9" s="10">
        <v>7840</v>
      </c>
      <c r="P9" s="8">
        <v>2.1</v>
      </c>
      <c r="Q9" s="9">
        <v>88</v>
      </c>
      <c r="R9" s="9"/>
      <c r="S9" s="9"/>
      <c r="T9" s="10">
        <v>15953</v>
      </c>
      <c r="U9" s="8">
        <v>2.1</v>
      </c>
      <c r="V9" s="9">
        <v>104</v>
      </c>
      <c r="W9" s="9"/>
      <c r="X9" s="9"/>
      <c r="Y9" s="10">
        <v>24216</v>
      </c>
      <c r="Z9" s="8">
        <v>2.1</v>
      </c>
      <c r="AA9" s="9">
        <v>122</v>
      </c>
      <c r="AB9" s="9"/>
      <c r="AC9" s="9"/>
      <c r="AD9" s="10">
        <v>32514</v>
      </c>
      <c r="AE9" s="8">
        <v>2.1</v>
      </c>
      <c r="AF9" s="9">
        <v>136</v>
      </c>
      <c r="AG9" s="9"/>
      <c r="AH9" s="9"/>
      <c r="AI9" s="10">
        <v>40702</v>
      </c>
      <c r="AJ9" s="8">
        <v>2.1</v>
      </c>
      <c r="AK9" s="9">
        <v>149</v>
      </c>
      <c r="AL9" s="9"/>
      <c r="AM9" s="9"/>
      <c r="AN9" s="10">
        <v>48948</v>
      </c>
      <c r="AO9" s="8">
        <v>2.1</v>
      </c>
      <c r="AP9" s="9">
        <v>160</v>
      </c>
      <c r="AQ9" s="9"/>
      <c r="AR9" s="9"/>
      <c r="AS9" s="10">
        <v>57330</v>
      </c>
      <c r="AT9" s="8">
        <v>2.1</v>
      </c>
      <c r="AU9" s="9">
        <v>171</v>
      </c>
      <c r="AV9" s="9"/>
      <c r="AW9" s="9"/>
      <c r="AX9" s="10">
        <v>65589</v>
      </c>
      <c r="AY9" s="8">
        <v>2.1</v>
      </c>
      <c r="AZ9" s="9">
        <v>180</v>
      </c>
      <c r="BA9" s="9"/>
      <c r="BB9" s="9"/>
      <c r="BC9" s="10">
        <v>74032</v>
      </c>
      <c r="BD9" s="8">
        <v>2.1</v>
      </c>
      <c r="BE9" s="9">
        <v>191</v>
      </c>
      <c r="BF9" s="9"/>
      <c r="BG9" s="9"/>
      <c r="BH9" s="10">
        <v>82284</v>
      </c>
    </row>
    <row r="10" spans="1:60" x14ac:dyDescent="0.25">
      <c r="A10" s="8">
        <v>2.1</v>
      </c>
      <c r="B10" s="9">
        <v>44</v>
      </c>
      <c r="C10" s="9"/>
      <c r="D10" s="9"/>
      <c r="E10" s="10">
        <v>2378</v>
      </c>
      <c r="F10" s="8">
        <v>2.1</v>
      </c>
      <c r="G10" s="9">
        <v>43</v>
      </c>
      <c r="H10" s="9"/>
      <c r="I10" s="9"/>
      <c r="J10" s="10">
        <v>3873</v>
      </c>
      <c r="K10" s="8">
        <v>2.1</v>
      </c>
      <c r="L10" s="9">
        <v>61</v>
      </c>
      <c r="M10" s="9"/>
      <c r="N10" s="9"/>
      <c r="O10" s="10">
        <v>7832</v>
      </c>
      <c r="P10" s="8">
        <v>2.1</v>
      </c>
      <c r="Q10" s="9">
        <v>87</v>
      </c>
      <c r="R10" s="9"/>
      <c r="S10" s="9"/>
      <c r="T10" s="10">
        <v>16011</v>
      </c>
      <c r="U10" s="8">
        <v>2.1</v>
      </c>
      <c r="V10" s="9">
        <v>105</v>
      </c>
      <c r="W10" s="9"/>
      <c r="X10" s="9"/>
      <c r="Y10" s="10">
        <v>24274</v>
      </c>
      <c r="Z10" s="8">
        <v>2.1</v>
      </c>
      <c r="AA10" s="9">
        <v>123</v>
      </c>
      <c r="AB10" s="9"/>
      <c r="AC10" s="9"/>
      <c r="AD10" s="10">
        <v>32336</v>
      </c>
      <c r="AE10" s="8">
        <v>2.1</v>
      </c>
      <c r="AF10" s="9">
        <v>136</v>
      </c>
      <c r="AG10" s="9"/>
      <c r="AH10" s="9"/>
      <c r="AI10" s="10">
        <v>40700</v>
      </c>
      <c r="AJ10" s="8">
        <v>2.1</v>
      </c>
      <c r="AK10" s="9">
        <v>149</v>
      </c>
      <c r="AL10" s="9"/>
      <c r="AM10" s="9"/>
      <c r="AN10" s="10">
        <v>48812</v>
      </c>
      <c r="AO10" s="8">
        <v>2.1</v>
      </c>
      <c r="AP10" s="9">
        <v>161</v>
      </c>
      <c r="AQ10" s="9"/>
      <c r="AR10" s="9"/>
      <c r="AS10" s="10">
        <v>57298</v>
      </c>
      <c r="AT10" s="8">
        <v>2.1</v>
      </c>
      <c r="AU10" s="9">
        <v>170</v>
      </c>
      <c r="AV10" s="9"/>
      <c r="AW10" s="9"/>
      <c r="AX10" s="10">
        <v>65661</v>
      </c>
      <c r="AY10" s="8">
        <v>2.1</v>
      </c>
      <c r="AZ10" s="9">
        <v>181</v>
      </c>
      <c r="BA10" s="9"/>
      <c r="BB10" s="9"/>
      <c r="BC10" s="10">
        <v>73878</v>
      </c>
      <c r="BD10" s="8">
        <v>2.1</v>
      </c>
      <c r="BE10" s="9">
        <v>192</v>
      </c>
      <c r="BF10" s="9"/>
      <c r="BG10" s="9"/>
      <c r="BH10" s="10">
        <v>82107</v>
      </c>
    </row>
    <row r="11" spans="1:60" x14ac:dyDescent="0.25">
      <c r="A11" s="8">
        <v>2.1</v>
      </c>
      <c r="B11" s="9">
        <v>42</v>
      </c>
      <c r="C11" s="9"/>
      <c r="D11" s="9"/>
      <c r="E11" s="10">
        <v>2404</v>
      </c>
      <c r="F11" s="8">
        <v>2.1</v>
      </c>
      <c r="G11" s="9">
        <v>43</v>
      </c>
      <c r="H11" s="9"/>
      <c r="I11" s="9"/>
      <c r="J11" s="10">
        <v>3820</v>
      </c>
      <c r="K11" s="8">
        <v>2.1</v>
      </c>
      <c r="L11" s="9">
        <v>63</v>
      </c>
      <c r="M11" s="9"/>
      <c r="N11" s="9"/>
      <c r="O11" s="10">
        <v>7760</v>
      </c>
      <c r="P11" s="8">
        <v>2.1</v>
      </c>
      <c r="Q11" s="9">
        <v>87</v>
      </c>
      <c r="R11" s="9"/>
      <c r="S11" s="9"/>
      <c r="T11" s="10">
        <v>15911</v>
      </c>
      <c r="U11" s="8">
        <v>2.1</v>
      </c>
      <c r="V11" s="9">
        <v>105</v>
      </c>
      <c r="W11" s="9"/>
      <c r="X11" s="9"/>
      <c r="Y11" s="10">
        <v>24054</v>
      </c>
      <c r="Z11" s="8">
        <v>2.1</v>
      </c>
      <c r="AA11" s="9">
        <v>122</v>
      </c>
      <c r="AB11" s="9"/>
      <c r="AC11" s="9"/>
      <c r="AD11" s="10">
        <v>32568</v>
      </c>
      <c r="AE11" s="8">
        <v>2.1</v>
      </c>
      <c r="AF11" s="9">
        <v>136</v>
      </c>
      <c r="AG11" s="9"/>
      <c r="AH11" s="9"/>
      <c r="AI11" s="10">
        <v>40673</v>
      </c>
      <c r="AJ11" s="8">
        <v>2.1</v>
      </c>
      <c r="AK11" s="9">
        <v>148</v>
      </c>
      <c r="AL11" s="9"/>
      <c r="AM11" s="9"/>
      <c r="AN11" s="10">
        <v>49060</v>
      </c>
      <c r="AO11" s="8">
        <v>2.1</v>
      </c>
      <c r="AP11" s="9">
        <v>158</v>
      </c>
      <c r="AQ11" s="9"/>
      <c r="AR11" s="9"/>
      <c r="AS11" s="10">
        <v>57425</v>
      </c>
      <c r="AT11" s="8">
        <v>2.1</v>
      </c>
      <c r="AU11" s="9">
        <v>171</v>
      </c>
      <c r="AV11" s="9"/>
      <c r="AW11" s="9"/>
      <c r="AX11" s="10">
        <v>65650</v>
      </c>
      <c r="AY11" s="8">
        <v>2.1</v>
      </c>
      <c r="AZ11" s="9">
        <v>180</v>
      </c>
      <c r="BA11" s="9"/>
      <c r="BB11" s="9"/>
      <c r="BC11" s="10">
        <v>74061</v>
      </c>
      <c r="BD11" s="8">
        <v>2.1</v>
      </c>
      <c r="BE11" s="9">
        <v>191</v>
      </c>
      <c r="BF11" s="9"/>
      <c r="BG11" s="9"/>
      <c r="BH11" s="10">
        <v>82229</v>
      </c>
    </row>
    <row r="12" spans="1:60" x14ac:dyDescent="0.25">
      <c r="A12" s="8">
        <v>2.1</v>
      </c>
      <c r="B12" s="9">
        <v>43</v>
      </c>
      <c r="C12" s="9"/>
      <c r="D12" s="9"/>
      <c r="E12" s="10">
        <v>2370</v>
      </c>
      <c r="F12" s="8">
        <v>2.1</v>
      </c>
      <c r="G12" s="9">
        <v>44</v>
      </c>
      <c r="H12" s="9"/>
      <c r="I12" s="9"/>
      <c r="J12" s="10">
        <v>3804</v>
      </c>
      <c r="K12" s="8">
        <v>2.1</v>
      </c>
      <c r="L12" s="9">
        <v>63</v>
      </c>
      <c r="M12" s="9"/>
      <c r="N12" s="9"/>
      <c r="O12" s="10">
        <v>7860</v>
      </c>
      <c r="P12" s="8">
        <v>2.1</v>
      </c>
      <c r="Q12" s="9">
        <v>87</v>
      </c>
      <c r="R12" s="9"/>
      <c r="S12" s="9"/>
      <c r="T12" s="10">
        <v>15810</v>
      </c>
      <c r="U12" s="8">
        <v>2.1</v>
      </c>
      <c r="V12" s="9">
        <v>105</v>
      </c>
      <c r="W12" s="9"/>
      <c r="X12" s="9"/>
      <c r="Y12" s="10">
        <v>23967</v>
      </c>
      <c r="Z12" s="8">
        <v>2.1</v>
      </c>
      <c r="AA12" s="9">
        <v>122</v>
      </c>
      <c r="AB12" s="9"/>
      <c r="AC12" s="9"/>
      <c r="AD12" s="10">
        <v>32586</v>
      </c>
      <c r="AE12" s="8">
        <v>2.1</v>
      </c>
      <c r="AF12" s="9">
        <v>135</v>
      </c>
      <c r="AG12" s="9"/>
      <c r="AH12" s="9"/>
      <c r="AI12" s="10">
        <v>40712</v>
      </c>
      <c r="AJ12" s="8">
        <v>2.1</v>
      </c>
      <c r="AK12" s="9">
        <v>149</v>
      </c>
      <c r="AL12" s="9"/>
      <c r="AM12" s="9"/>
      <c r="AN12" s="10">
        <v>48855</v>
      </c>
      <c r="AO12" s="8">
        <v>2.1</v>
      </c>
      <c r="AP12" s="9">
        <v>159</v>
      </c>
      <c r="AQ12" s="9"/>
      <c r="AR12" s="9"/>
      <c r="AS12" s="10">
        <v>57462</v>
      </c>
      <c r="AT12" s="8">
        <v>2.1</v>
      </c>
      <c r="AU12" s="9">
        <v>170</v>
      </c>
      <c r="AV12" s="9"/>
      <c r="AW12" s="9"/>
      <c r="AX12" s="10">
        <v>65613</v>
      </c>
      <c r="AY12" s="8">
        <v>2.1</v>
      </c>
      <c r="AZ12" s="9">
        <v>181</v>
      </c>
      <c r="BA12" s="9"/>
      <c r="BB12" s="9"/>
      <c r="BC12" s="10">
        <v>74080</v>
      </c>
      <c r="BD12" s="8">
        <v>2.1</v>
      </c>
      <c r="BE12" s="9">
        <v>191</v>
      </c>
      <c r="BF12" s="9"/>
      <c r="BG12" s="9"/>
      <c r="BH12" s="10">
        <v>82365</v>
      </c>
    </row>
    <row r="13" spans="1:60" x14ac:dyDescent="0.25">
      <c r="A13" s="8">
        <v>2.1</v>
      </c>
      <c r="B13" s="9">
        <v>44</v>
      </c>
      <c r="C13" s="9"/>
      <c r="D13" s="9"/>
      <c r="E13" s="10">
        <v>2384</v>
      </c>
      <c r="F13" s="8">
        <v>2.1</v>
      </c>
      <c r="G13" s="9">
        <v>44</v>
      </c>
      <c r="H13" s="9"/>
      <c r="I13" s="9"/>
      <c r="J13" s="10">
        <v>3834</v>
      </c>
      <c r="K13" s="8">
        <v>2.1</v>
      </c>
      <c r="L13" s="9">
        <v>63</v>
      </c>
      <c r="M13" s="9"/>
      <c r="N13" s="9"/>
      <c r="O13" s="10">
        <v>7810</v>
      </c>
      <c r="P13" s="8">
        <v>2.1</v>
      </c>
      <c r="Q13" s="9">
        <v>85</v>
      </c>
      <c r="R13" s="9"/>
      <c r="S13" s="9"/>
      <c r="T13" s="10">
        <v>16004</v>
      </c>
      <c r="U13" s="8">
        <v>2.1</v>
      </c>
      <c r="V13" s="9">
        <v>106</v>
      </c>
      <c r="W13" s="9"/>
      <c r="X13" s="9"/>
      <c r="Y13" s="10">
        <v>24223</v>
      </c>
      <c r="Z13" s="8">
        <v>2.1</v>
      </c>
      <c r="AA13" s="9">
        <v>121</v>
      </c>
      <c r="AB13" s="9"/>
      <c r="AC13" s="9"/>
      <c r="AD13" s="10">
        <v>32485</v>
      </c>
      <c r="AE13" s="8">
        <v>2.1</v>
      </c>
      <c r="AF13" s="9">
        <v>135</v>
      </c>
      <c r="AG13" s="9"/>
      <c r="AH13" s="9"/>
      <c r="AI13" s="10">
        <v>40546</v>
      </c>
      <c r="AJ13" s="8">
        <v>2.1</v>
      </c>
      <c r="AK13" s="9">
        <v>149</v>
      </c>
      <c r="AL13" s="9"/>
      <c r="AM13" s="9"/>
      <c r="AN13" s="10">
        <v>48811</v>
      </c>
      <c r="AO13" s="8">
        <v>2.1</v>
      </c>
      <c r="AP13" s="9">
        <v>161</v>
      </c>
      <c r="AQ13" s="9"/>
      <c r="AR13" s="9"/>
      <c r="AS13" s="10">
        <v>57592</v>
      </c>
      <c r="AT13" s="8">
        <v>2.1</v>
      </c>
      <c r="AU13" s="9">
        <v>172</v>
      </c>
      <c r="AV13" s="9"/>
      <c r="AW13" s="9"/>
      <c r="AX13" s="10">
        <v>65726</v>
      </c>
      <c r="AY13" s="8">
        <v>2.1</v>
      </c>
      <c r="AZ13" s="9">
        <v>179</v>
      </c>
      <c r="BA13" s="9"/>
      <c r="BB13" s="9"/>
      <c r="BC13" s="10">
        <v>74199</v>
      </c>
      <c r="BD13" s="8">
        <v>2.1</v>
      </c>
      <c r="BE13" s="9">
        <v>191</v>
      </c>
      <c r="BF13" s="9"/>
      <c r="BG13" s="9"/>
      <c r="BH13" s="10">
        <v>82372</v>
      </c>
    </row>
    <row r="14" spans="1:60" x14ac:dyDescent="0.25">
      <c r="A14" s="8">
        <v>2.1</v>
      </c>
      <c r="B14" s="9">
        <v>43</v>
      </c>
      <c r="C14" s="9"/>
      <c r="D14" s="9"/>
      <c r="E14" s="10">
        <v>2376</v>
      </c>
      <c r="F14" s="8">
        <v>2.1</v>
      </c>
      <c r="G14" s="9">
        <v>44</v>
      </c>
      <c r="H14" s="9"/>
      <c r="I14" s="9"/>
      <c r="J14" s="10">
        <v>3845</v>
      </c>
      <c r="K14" s="8">
        <v>2.1</v>
      </c>
      <c r="L14" s="9">
        <v>63</v>
      </c>
      <c r="M14" s="9"/>
      <c r="N14" s="9"/>
      <c r="O14" s="10">
        <v>7798</v>
      </c>
      <c r="P14" s="8">
        <v>2.1</v>
      </c>
      <c r="Q14" s="9">
        <v>88</v>
      </c>
      <c r="R14" s="9"/>
      <c r="S14" s="9"/>
      <c r="T14" s="10">
        <v>15908</v>
      </c>
      <c r="U14" s="8">
        <v>2.1</v>
      </c>
      <c r="V14" s="9">
        <v>106</v>
      </c>
      <c r="W14" s="9"/>
      <c r="X14" s="9"/>
      <c r="Y14" s="10">
        <v>24232</v>
      </c>
      <c r="Z14" s="8">
        <v>2.1</v>
      </c>
      <c r="AA14" s="9">
        <v>121</v>
      </c>
      <c r="AB14" s="9"/>
      <c r="AC14" s="9"/>
      <c r="AD14" s="10">
        <v>32426</v>
      </c>
      <c r="AE14" s="8">
        <v>2.1</v>
      </c>
      <c r="AF14" s="9">
        <v>133</v>
      </c>
      <c r="AG14" s="9"/>
      <c r="AH14" s="9"/>
      <c r="AI14" s="10">
        <v>40723</v>
      </c>
      <c r="AJ14" s="8">
        <v>2.1</v>
      </c>
      <c r="AK14" s="9">
        <v>149</v>
      </c>
      <c r="AL14" s="9"/>
      <c r="AM14" s="9"/>
      <c r="AN14" s="10">
        <v>48819</v>
      </c>
      <c r="AO14" s="8">
        <v>2.1</v>
      </c>
      <c r="AP14" s="9">
        <v>159</v>
      </c>
      <c r="AQ14" s="9"/>
      <c r="AR14" s="9"/>
      <c r="AS14" s="10">
        <v>57200</v>
      </c>
      <c r="AT14" s="8">
        <v>2.1</v>
      </c>
      <c r="AU14" s="9">
        <v>170</v>
      </c>
      <c r="AV14" s="9"/>
      <c r="AW14" s="9"/>
      <c r="AX14" s="10">
        <v>65564</v>
      </c>
      <c r="AY14" s="8">
        <v>2.1</v>
      </c>
      <c r="AZ14" s="9">
        <v>181</v>
      </c>
      <c r="BA14" s="9"/>
      <c r="BB14" s="9"/>
      <c r="BC14" s="10">
        <v>74049</v>
      </c>
      <c r="BD14" s="8">
        <v>2.1</v>
      </c>
      <c r="BE14" s="9">
        <v>189</v>
      </c>
      <c r="BF14" s="9"/>
      <c r="BG14" s="9"/>
      <c r="BH14" s="10">
        <v>82128</v>
      </c>
    </row>
    <row r="15" spans="1:60" x14ac:dyDescent="0.25">
      <c r="A15" s="8">
        <v>2.1</v>
      </c>
      <c r="B15" s="9">
        <v>42</v>
      </c>
      <c r="C15" s="9"/>
      <c r="D15" s="9"/>
      <c r="E15" s="10">
        <v>2375</v>
      </c>
      <c r="F15" s="8">
        <v>2.1</v>
      </c>
      <c r="G15" s="9">
        <v>44</v>
      </c>
      <c r="H15" s="9"/>
      <c r="I15" s="9"/>
      <c r="J15" s="10">
        <v>3854</v>
      </c>
      <c r="K15" s="8">
        <v>2.1</v>
      </c>
      <c r="L15" s="9">
        <v>63</v>
      </c>
      <c r="M15" s="9"/>
      <c r="N15" s="9"/>
      <c r="O15" s="10">
        <v>7832</v>
      </c>
      <c r="P15" s="8">
        <v>2.1</v>
      </c>
      <c r="Q15" s="9">
        <v>86</v>
      </c>
      <c r="R15" s="9"/>
      <c r="S15" s="9"/>
      <c r="T15" s="10">
        <v>15952</v>
      </c>
      <c r="U15" s="8">
        <v>2.1</v>
      </c>
      <c r="V15" s="9">
        <v>107</v>
      </c>
      <c r="W15" s="9"/>
      <c r="X15" s="9"/>
      <c r="Y15" s="10">
        <v>24362</v>
      </c>
      <c r="Z15" s="8">
        <v>2.1</v>
      </c>
      <c r="AA15" s="9">
        <v>123</v>
      </c>
      <c r="AB15" s="9"/>
      <c r="AC15" s="9"/>
      <c r="AD15" s="10">
        <v>32331</v>
      </c>
      <c r="AE15" s="8">
        <v>2.1</v>
      </c>
      <c r="AF15" s="9">
        <v>136</v>
      </c>
      <c r="AG15" s="9"/>
      <c r="AH15" s="9"/>
      <c r="AI15" s="10">
        <v>40654</v>
      </c>
      <c r="AJ15" s="8">
        <v>2.1</v>
      </c>
      <c r="AK15" s="9">
        <v>148</v>
      </c>
      <c r="AL15" s="9"/>
      <c r="AM15" s="9"/>
      <c r="AN15" s="10">
        <v>48866</v>
      </c>
      <c r="AO15" s="8">
        <v>2.1</v>
      </c>
      <c r="AP15" s="9">
        <v>160</v>
      </c>
      <c r="AQ15" s="9"/>
      <c r="AR15" s="9"/>
      <c r="AS15" s="10">
        <v>57483</v>
      </c>
      <c r="AT15" s="8">
        <v>2.1</v>
      </c>
      <c r="AU15" s="9">
        <v>172</v>
      </c>
      <c r="AV15" s="9"/>
      <c r="AW15" s="9"/>
      <c r="AX15" s="10">
        <v>65533</v>
      </c>
      <c r="AY15" s="8">
        <v>2.1</v>
      </c>
      <c r="AZ15" s="9">
        <v>182</v>
      </c>
      <c r="BA15" s="9"/>
      <c r="BB15" s="9"/>
      <c r="BC15" s="10">
        <v>74202</v>
      </c>
      <c r="BD15" s="8">
        <v>2.1</v>
      </c>
      <c r="BE15" s="9">
        <v>190</v>
      </c>
      <c r="BF15" s="9"/>
      <c r="BG15" s="9"/>
      <c r="BH15" s="10">
        <v>82279</v>
      </c>
    </row>
    <row r="16" spans="1:60" x14ac:dyDescent="0.25">
      <c r="A16" s="8">
        <v>2.1</v>
      </c>
      <c r="B16" s="9">
        <v>43</v>
      </c>
      <c r="C16" s="9"/>
      <c r="D16" s="9"/>
      <c r="E16" s="10">
        <v>2390</v>
      </c>
      <c r="F16" s="8">
        <v>2.1</v>
      </c>
      <c r="G16" s="9">
        <v>44</v>
      </c>
      <c r="H16" s="9"/>
      <c r="I16" s="9"/>
      <c r="J16" s="10">
        <v>3859</v>
      </c>
      <c r="K16" s="8">
        <v>2.1</v>
      </c>
      <c r="L16" s="9">
        <v>62</v>
      </c>
      <c r="M16" s="9"/>
      <c r="N16" s="9"/>
      <c r="O16" s="10">
        <v>7912</v>
      </c>
      <c r="P16" s="8">
        <v>2.1</v>
      </c>
      <c r="Q16" s="9">
        <v>87</v>
      </c>
      <c r="R16" s="9"/>
      <c r="S16" s="9"/>
      <c r="T16" s="10">
        <v>15935</v>
      </c>
      <c r="U16" s="8">
        <v>2.1</v>
      </c>
      <c r="V16" s="9">
        <v>107</v>
      </c>
      <c r="W16" s="9"/>
      <c r="X16" s="9"/>
      <c r="Y16" s="10">
        <v>24215</v>
      </c>
      <c r="Z16" s="8">
        <v>2.1</v>
      </c>
      <c r="AA16" s="9">
        <v>122</v>
      </c>
      <c r="AB16" s="9"/>
      <c r="AC16" s="9"/>
      <c r="AD16" s="10">
        <v>32520</v>
      </c>
      <c r="AE16" s="8">
        <v>2.1</v>
      </c>
      <c r="AF16" s="9">
        <v>135</v>
      </c>
      <c r="AG16" s="9"/>
      <c r="AH16" s="9"/>
      <c r="AI16" s="10">
        <v>40703</v>
      </c>
      <c r="AJ16" s="8">
        <v>2.1</v>
      </c>
      <c r="AK16" s="9">
        <v>148</v>
      </c>
      <c r="AL16" s="9"/>
      <c r="AM16" s="9"/>
      <c r="AN16" s="10">
        <v>48791</v>
      </c>
      <c r="AO16" s="8">
        <v>2.1</v>
      </c>
      <c r="AP16" s="9">
        <v>159</v>
      </c>
      <c r="AQ16" s="9"/>
      <c r="AR16" s="9"/>
      <c r="AS16" s="10">
        <v>57629</v>
      </c>
      <c r="AT16" s="8">
        <v>2.1</v>
      </c>
      <c r="AU16" s="9">
        <v>171</v>
      </c>
      <c r="AV16" s="9"/>
      <c r="AW16" s="9"/>
      <c r="AX16" s="10">
        <v>65657</v>
      </c>
      <c r="AY16" s="8">
        <v>2.1</v>
      </c>
      <c r="AZ16" s="9">
        <v>180</v>
      </c>
      <c r="BA16" s="9"/>
      <c r="BB16" s="9"/>
      <c r="BC16" s="10">
        <v>73877</v>
      </c>
      <c r="BD16" s="8">
        <v>2.1</v>
      </c>
      <c r="BE16" s="9">
        <v>190</v>
      </c>
      <c r="BF16" s="9"/>
      <c r="BG16" s="9"/>
      <c r="BH16" s="10">
        <v>82058</v>
      </c>
    </row>
    <row r="17" spans="1:60" x14ac:dyDescent="0.25">
      <c r="A17" s="8">
        <v>2.1</v>
      </c>
      <c r="B17" s="9">
        <v>43</v>
      </c>
      <c r="C17" s="9"/>
      <c r="D17" s="9"/>
      <c r="E17" s="10">
        <v>2369</v>
      </c>
      <c r="F17" s="8">
        <v>2.1</v>
      </c>
      <c r="G17" s="9">
        <v>44</v>
      </c>
      <c r="H17" s="9"/>
      <c r="I17" s="9"/>
      <c r="J17" s="10">
        <v>3806</v>
      </c>
      <c r="K17" s="8">
        <v>2.1</v>
      </c>
      <c r="L17" s="9">
        <v>62</v>
      </c>
      <c r="M17" s="9"/>
      <c r="N17" s="9"/>
      <c r="O17" s="10">
        <v>7912</v>
      </c>
      <c r="P17" s="8">
        <v>2.1</v>
      </c>
      <c r="Q17" s="9">
        <v>87</v>
      </c>
      <c r="R17" s="9"/>
      <c r="S17" s="9"/>
      <c r="T17" s="10">
        <v>15878</v>
      </c>
      <c r="U17" s="8">
        <v>2.1</v>
      </c>
      <c r="V17" s="9">
        <v>107</v>
      </c>
      <c r="W17" s="9"/>
      <c r="X17" s="9"/>
      <c r="Y17" s="10">
        <v>24263</v>
      </c>
      <c r="Z17" s="8">
        <v>2.1</v>
      </c>
      <c r="AA17" s="9">
        <v>121</v>
      </c>
      <c r="AB17" s="9"/>
      <c r="AC17" s="9"/>
      <c r="AD17" s="10">
        <v>32606</v>
      </c>
      <c r="AE17" s="8">
        <v>2.1</v>
      </c>
      <c r="AF17" s="9">
        <v>136</v>
      </c>
      <c r="AG17" s="9"/>
      <c r="AH17" s="9"/>
      <c r="AI17" s="10">
        <v>40755</v>
      </c>
      <c r="AJ17" s="8">
        <v>2.1</v>
      </c>
      <c r="AK17" s="9">
        <v>148</v>
      </c>
      <c r="AL17" s="9"/>
      <c r="AM17" s="9"/>
      <c r="AN17" s="10">
        <v>49054</v>
      </c>
      <c r="AO17" s="8">
        <v>2.1</v>
      </c>
      <c r="AP17" s="9">
        <v>158</v>
      </c>
      <c r="AQ17" s="9"/>
      <c r="AR17" s="9"/>
      <c r="AS17" s="10">
        <v>57315</v>
      </c>
      <c r="AT17" s="8">
        <v>2.1</v>
      </c>
      <c r="AU17" s="9">
        <v>169</v>
      </c>
      <c r="AV17" s="9"/>
      <c r="AW17" s="9"/>
      <c r="AX17" s="10">
        <v>65618</v>
      </c>
      <c r="AY17" s="8">
        <v>2.1</v>
      </c>
      <c r="AZ17" s="9">
        <v>179</v>
      </c>
      <c r="BA17" s="9"/>
      <c r="BB17" s="9"/>
      <c r="BC17" s="10">
        <v>74356</v>
      </c>
      <c r="BD17" s="8">
        <v>2.1</v>
      </c>
      <c r="BE17" s="9">
        <v>190</v>
      </c>
      <c r="BF17" s="9"/>
      <c r="BG17" s="9"/>
      <c r="BH17" s="10">
        <v>82312</v>
      </c>
    </row>
    <row r="18" spans="1:60" x14ac:dyDescent="0.25">
      <c r="A18" s="8">
        <v>2.1</v>
      </c>
      <c r="B18" s="9">
        <v>43</v>
      </c>
      <c r="C18" s="9"/>
      <c r="D18" s="9"/>
      <c r="E18" s="10">
        <v>2354</v>
      </c>
      <c r="F18" s="8">
        <v>2.1</v>
      </c>
      <c r="G18" s="9">
        <v>44</v>
      </c>
      <c r="H18" s="9"/>
      <c r="I18" s="9"/>
      <c r="J18" s="10">
        <v>3839</v>
      </c>
      <c r="K18" s="8">
        <v>2.1</v>
      </c>
      <c r="L18" s="9">
        <v>63</v>
      </c>
      <c r="M18" s="9"/>
      <c r="N18" s="9"/>
      <c r="O18" s="10">
        <v>7842</v>
      </c>
      <c r="P18" s="8">
        <v>2.1</v>
      </c>
      <c r="Q18" s="9">
        <v>87</v>
      </c>
      <c r="R18" s="9"/>
      <c r="S18" s="9"/>
      <c r="T18" s="10">
        <v>16113</v>
      </c>
      <c r="U18" s="8">
        <v>2.1</v>
      </c>
      <c r="V18" s="9">
        <v>104</v>
      </c>
      <c r="W18" s="9"/>
      <c r="X18" s="9"/>
      <c r="Y18" s="10">
        <v>24195</v>
      </c>
      <c r="Z18" s="8">
        <v>2.1</v>
      </c>
      <c r="AA18" s="9">
        <v>122</v>
      </c>
      <c r="AB18" s="9"/>
      <c r="AC18" s="9"/>
      <c r="AD18" s="10">
        <v>32548</v>
      </c>
      <c r="AE18" s="8">
        <v>2.1</v>
      </c>
      <c r="AF18" s="9">
        <v>135</v>
      </c>
      <c r="AG18" s="9"/>
      <c r="AH18" s="9"/>
      <c r="AI18" s="10">
        <v>40539</v>
      </c>
      <c r="AJ18" s="8">
        <v>2.1</v>
      </c>
      <c r="AK18" s="9">
        <v>149</v>
      </c>
      <c r="AL18" s="9"/>
      <c r="AM18" s="9"/>
      <c r="AN18" s="10">
        <v>48722</v>
      </c>
      <c r="AO18" s="8">
        <v>2.1</v>
      </c>
      <c r="AP18" s="9">
        <v>160</v>
      </c>
      <c r="AQ18" s="9"/>
      <c r="AR18" s="9"/>
      <c r="AS18" s="10">
        <v>57553</v>
      </c>
      <c r="AT18" s="8">
        <v>2.1</v>
      </c>
      <c r="AU18" s="9">
        <v>170</v>
      </c>
      <c r="AV18" s="9"/>
      <c r="AW18" s="9"/>
      <c r="AX18" s="10">
        <v>65546</v>
      </c>
      <c r="AY18" s="8">
        <v>2.1</v>
      </c>
      <c r="AZ18" s="9">
        <v>180</v>
      </c>
      <c r="BA18" s="9"/>
      <c r="BB18" s="9"/>
      <c r="BC18" s="10">
        <v>74147</v>
      </c>
      <c r="BD18" s="8">
        <v>2.1</v>
      </c>
      <c r="BE18" s="9">
        <v>191</v>
      </c>
      <c r="BF18" s="9"/>
      <c r="BG18" s="9"/>
      <c r="BH18" s="10">
        <v>82255</v>
      </c>
    </row>
    <row r="19" spans="1:60" x14ac:dyDescent="0.25">
      <c r="A19" s="8">
        <v>2.1</v>
      </c>
      <c r="B19" s="9">
        <v>44</v>
      </c>
      <c r="C19" s="9"/>
      <c r="D19" s="9"/>
      <c r="E19" s="10">
        <v>2367</v>
      </c>
      <c r="F19" s="8">
        <v>2.1</v>
      </c>
      <c r="G19" s="9">
        <v>44</v>
      </c>
      <c r="H19" s="9"/>
      <c r="I19" s="9"/>
      <c r="J19" s="10">
        <v>3852</v>
      </c>
      <c r="K19" s="8">
        <v>2.1</v>
      </c>
      <c r="L19" s="9">
        <v>63</v>
      </c>
      <c r="M19" s="9"/>
      <c r="N19" s="9"/>
      <c r="O19" s="10">
        <v>7826</v>
      </c>
      <c r="P19" s="8">
        <v>2.1</v>
      </c>
      <c r="Q19" s="9">
        <v>88</v>
      </c>
      <c r="R19" s="9"/>
      <c r="S19" s="9"/>
      <c r="T19" s="10">
        <v>16041</v>
      </c>
      <c r="U19" s="8">
        <v>2.1</v>
      </c>
      <c r="V19" s="9">
        <v>106</v>
      </c>
      <c r="W19" s="9"/>
      <c r="X19" s="9"/>
      <c r="Y19" s="10">
        <v>24275</v>
      </c>
      <c r="Z19" s="8">
        <v>2.1</v>
      </c>
      <c r="AA19" s="9">
        <v>122</v>
      </c>
      <c r="AB19" s="9"/>
      <c r="AC19" s="9"/>
      <c r="AD19" s="10">
        <v>32591</v>
      </c>
      <c r="AE19" s="8">
        <v>2.1</v>
      </c>
      <c r="AF19" s="9">
        <v>135</v>
      </c>
      <c r="AG19" s="9"/>
      <c r="AH19" s="9"/>
      <c r="AI19" s="10">
        <v>40787</v>
      </c>
      <c r="AJ19" s="8">
        <v>2.1</v>
      </c>
      <c r="AK19" s="9">
        <v>149</v>
      </c>
      <c r="AL19" s="9"/>
      <c r="AM19" s="9"/>
      <c r="AN19" s="10">
        <v>48837</v>
      </c>
      <c r="AO19" s="8">
        <v>2.1</v>
      </c>
      <c r="AP19" s="9">
        <v>159</v>
      </c>
      <c r="AQ19" s="9"/>
      <c r="AR19" s="9"/>
      <c r="AS19" s="10">
        <v>57227</v>
      </c>
      <c r="AT19" s="8">
        <v>2.1</v>
      </c>
      <c r="AU19" s="9">
        <v>171</v>
      </c>
      <c r="AV19" s="9"/>
      <c r="AW19" s="9"/>
      <c r="AX19" s="10">
        <v>65618</v>
      </c>
      <c r="AY19" s="8">
        <v>2.1</v>
      </c>
      <c r="AZ19" s="9">
        <v>180</v>
      </c>
      <c r="BA19" s="9"/>
      <c r="BB19" s="9"/>
      <c r="BC19" s="10">
        <v>74277</v>
      </c>
      <c r="BD19" s="8">
        <v>2.1</v>
      </c>
      <c r="BE19" s="9">
        <v>191</v>
      </c>
      <c r="BF19" s="9"/>
      <c r="BG19" s="9"/>
      <c r="BH19" s="10">
        <v>82504</v>
      </c>
    </row>
    <row r="20" spans="1:60" x14ac:dyDescent="0.25">
      <c r="A20" s="8">
        <v>2.1</v>
      </c>
      <c r="B20" s="9">
        <v>44</v>
      </c>
      <c r="C20" s="9"/>
      <c r="D20" s="9"/>
      <c r="E20" s="10">
        <v>2372</v>
      </c>
      <c r="F20" s="8">
        <v>2.1</v>
      </c>
      <c r="G20" s="9">
        <v>44</v>
      </c>
      <c r="H20" s="9"/>
      <c r="I20" s="9"/>
      <c r="J20" s="10">
        <v>3819</v>
      </c>
      <c r="K20" s="8">
        <v>2.1</v>
      </c>
      <c r="L20" s="9">
        <v>61</v>
      </c>
      <c r="M20" s="9"/>
      <c r="N20" s="9"/>
      <c r="O20" s="10">
        <v>7943</v>
      </c>
      <c r="P20" s="8">
        <v>2.1</v>
      </c>
      <c r="Q20" s="9">
        <v>87</v>
      </c>
      <c r="R20" s="9"/>
      <c r="S20" s="9"/>
      <c r="T20" s="10">
        <v>15895</v>
      </c>
      <c r="U20" s="8">
        <v>2.1</v>
      </c>
      <c r="V20" s="9">
        <v>105</v>
      </c>
      <c r="W20" s="9"/>
      <c r="X20" s="9"/>
      <c r="Y20" s="10">
        <v>24147</v>
      </c>
      <c r="Z20" s="8">
        <v>2.1</v>
      </c>
      <c r="AA20" s="9">
        <v>121</v>
      </c>
      <c r="AB20" s="9"/>
      <c r="AC20" s="9"/>
      <c r="AD20" s="10">
        <v>32511</v>
      </c>
      <c r="AE20" s="8">
        <v>2.1</v>
      </c>
      <c r="AF20" s="9">
        <v>136</v>
      </c>
      <c r="AG20" s="9"/>
      <c r="AH20" s="9"/>
      <c r="AI20" s="10">
        <v>40676</v>
      </c>
      <c r="AJ20" s="8">
        <v>2.1</v>
      </c>
      <c r="AK20" s="9">
        <v>150</v>
      </c>
      <c r="AL20" s="9"/>
      <c r="AM20" s="9"/>
      <c r="AN20" s="10">
        <v>48968</v>
      </c>
      <c r="AO20" s="8">
        <v>2.1</v>
      </c>
      <c r="AP20" s="9">
        <v>160</v>
      </c>
      <c r="AQ20" s="9"/>
      <c r="AR20" s="9"/>
      <c r="AS20" s="10">
        <v>57420</v>
      </c>
      <c r="AT20" s="8">
        <v>2.1</v>
      </c>
      <c r="AU20" s="9">
        <v>170</v>
      </c>
      <c r="AV20" s="9"/>
      <c r="AW20" s="9"/>
      <c r="AX20" s="10">
        <v>65577</v>
      </c>
      <c r="AY20" s="8">
        <v>2.1</v>
      </c>
      <c r="AZ20" s="9">
        <v>179</v>
      </c>
      <c r="BA20" s="9"/>
      <c r="BB20" s="9"/>
      <c r="BC20" s="10">
        <v>73838</v>
      </c>
      <c r="BD20" s="8">
        <v>2.1</v>
      </c>
      <c r="BE20" s="9">
        <v>191</v>
      </c>
      <c r="BF20" s="9"/>
      <c r="BG20" s="9"/>
      <c r="BH20" s="10">
        <v>82055</v>
      </c>
    </row>
    <row r="21" spans="1:60" x14ac:dyDescent="0.25">
      <c r="A21" s="8">
        <v>2.1</v>
      </c>
      <c r="B21" s="9">
        <v>43</v>
      </c>
      <c r="C21" s="9"/>
      <c r="D21" s="9"/>
      <c r="E21" s="10">
        <v>2363</v>
      </c>
      <c r="F21" s="8">
        <v>2.1</v>
      </c>
      <c r="G21" s="9">
        <v>43</v>
      </c>
      <c r="H21" s="9"/>
      <c r="I21" s="9"/>
      <c r="J21" s="10">
        <v>3757</v>
      </c>
      <c r="K21" s="8">
        <v>2.1</v>
      </c>
      <c r="L21" s="9">
        <v>62</v>
      </c>
      <c r="M21" s="9"/>
      <c r="N21" s="9"/>
      <c r="O21" s="10">
        <v>7777</v>
      </c>
      <c r="P21" s="8">
        <v>2.1</v>
      </c>
      <c r="Q21" s="9">
        <v>87</v>
      </c>
      <c r="R21" s="9"/>
      <c r="S21" s="9"/>
      <c r="T21" s="10">
        <v>15846</v>
      </c>
      <c r="U21" s="8">
        <v>2.1</v>
      </c>
      <c r="V21" s="9">
        <v>106</v>
      </c>
      <c r="W21" s="9"/>
      <c r="X21" s="9"/>
      <c r="Y21" s="10">
        <v>24103</v>
      </c>
      <c r="Z21" s="8">
        <v>2.1</v>
      </c>
      <c r="AA21" s="9">
        <v>121</v>
      </c>
      <c r="AB21" s="9"/>
      <c r="AC21" s="9"/>
      <c r="AD21" s="10">
        <v>32398</v>
      </c>
      <c r="AE21" s="8">
        <v>2.1</v>
      </c>
      <c r="AF21" s="9">
        <v>135</v>
      </c>
      <c r="AG21" s="9"/>
      <c r="AH21" s="9"/>
      <c r="AI21" s="10">
        <v>40577</v>
      </c>
      <c r="AJ21" s="8">
        <v>2.1</v>
      </c>
      <c r="AK21" s="9">
        <v>147</v>
      </c>
      <c r="AL21" s="9"/>
      <c r="AM21" s="9"/>
      <c r="AN21" s="10">
        <v>48768</v>
      </c>
      <c r="AO21" s="8">
        <v>2.1</v>
      </c>
      <c r="AP21" s="9">
        <v>159</v>
      </c>
      <c r="AQ21" s="9"/>
      <c r="AR21" s="9"/>
      <c r="AS21" s="10">
        <v>57200</v>
      </c>
      <c r="AT21" s="8">
        <v>2.1</v>
      </c>
      <c r="AU21" s="9">
        <v>171</v>
      </c>
      <c r="AV21" s="9"/>
      <c r="AW21" s="9"/>
      <c r="AX21" s="10">
        <v>65847</v>
      </c>
      <c r="AY21" s="8">
        <v>2.1</v>
      </c>
      <c r="AZ21" s="9">
        <v>181</v>
      </c>
      <c r="BA21" s="9"/>
      <c r="BB21" s="9"/>
      <c r="BC21" s="10">
        <v>73943</v>
      </c>
      <c r="BD21" s="8">
        <v>2.1</v>
      </c>
      <c r="BE21" s="9">
        <v>191</v>
      </c>
      <c r="BF21" s="9"/>
      <c r="BG21" s="9"/>
      <c r="BH21" s="10">
        <v>82195</v>
      </c>
    </row>
    <row r="22" spans="1:60" x14ac:dyDescent="0.25">
      <c r="A22" s="8">
        <v>2.1</v>
      </c>
      <c r="B22" s="9">
        <v>43</v>
      </c>
      <c r="C22" s="9"/>
      <c r="D22" s="9"/>
      <c r="E22" s="10">
        <v>2366</v>
      </c>
      <c r="F22" s="8">
        <v>2.1</v>
      </c>
      <c r="G22" s="9">
        <v>43</v>
      </c>
      <c r="H22" s="9"/>
      <c r="I22" s="9"/>
      <c r="J22" s="10">
        <v>3774</v>
      </c>
      <c r="K22" s="8">
        <v>2.1</v>
      </c>
      <c r="L22" s="9">
        <v>62</v>
      </c>
      <c r="M22" s="9"/>
      <c r="N22" s="9"/>
      <c r="O22" s="10">
        <v>7817</v>
      </c>
      <c r="P22" s="8">
        <v>2.1</v>
      </c>
      <c r="Q22" s="9">
        <v>87</v>
      </c>
      <c r="R22" s="9"/>
      <c r="S22" s="9"/>
      <c r="T22" s="10">
        <v>16020</v>
      </c>
      <c r="U22" s="8">
        <v>2.1</v>
      </c>
      <c r="V22" s="9">
        <v>106</v>
      </c>
      <c r="W22" s="9"/>
      <c r="X22" s="9"/>
      <c r="Y22" s="10">
        <v>24298</v>
      </c>
      <c r="Z22" s="8">
        <v>2.1</v>
      </c>
      <c r="AA22" s="9">
        <v>121</v>
      </c>
      <c r="AB22" s="9"/>
      <c r="AC22" s="9"/>
      <c r="AD22" s="10">
        <v>32580</v>
      </c>
      <c r="AE22" s="8">
        <v>2.1</v>
      </c>
      <c r="AF22" s="9">
        <v>135</v>
      </c>
      <c r="AG22" s="9"/>
      <c r="AH22" s="9"/>
      <c r="AI22" s="10">
        <v>40680</v>
      </c>
      <c r="AJ22" s="8">
        <v>2.1</v>
      </c>
      <c r="AK22" s="9">
        <v>149</v>
      </c>
      <c r="AL22" s="9"/>
      <c r="AM22" s="9"/>
      <c r="AN22" s="10">
        <v>48930</v>
      </c>
      <c r="AO22" s="8">
        <v>2.1</v>
      </c>
      <c r="AP22" s="9">
        <v>160</v>
      </c>
      <c r="AQ22" s="9"/>
      <c r="AR22" s="9"/>
      <c r="AS22" s="10">
        <v>57313</v>
      </c>
      <c r="AT22" s="8">
        <v>2.1</v>
      </c>
      <c r="AU22" s="9">
        <v>170</v>
      </c>
      <c r="AV22" s="9"/>
      <c r="AW22" s="9"/>
      <c r="AX22" s="10">
        <v>65440</v>
      </c>
      <c r="AY22" s="8">
        <v>2.1</v>
      </c>
      <c r="AZ22" s="9">
        <v>181</v>
      </c>
      <c r="BA22" s="9"/>
      <c r="BB22" s="9"/>
      <c r="BC22" s="10">
        <v>73968</v>
      </c>
      <c r="BD22" s="8">
        <v>2.1</v>
      </c>
      <c r="BE22" s="9">
        <v>190</v>
      </c>
      <c r="BF22" s="9"/>
      <c r="BG22" s="9"/>
      <c r="BH22" s="10">
        <v>82377</v>
      </c>
    </row>
    <row r="23" spans="1:60" x14ac:dyDescent="0.25">
      <c r="A23" s="8">
        <v>2.1</v>
      </c>
      <c r="B23" s="9">
        <v>44</v>
      </c>
      <c r="C23" s="9"/>
      <c r="D23" s="9"/>
      <c r="E23" s="10">
        <v>2383</v>
      </c>
      <c r="F23" s="8">
        <v>2.1</v>
      </c>
      <c r="G23" s="9">
        <v>44</v>
      </c>
      <c r="H23" s="9"/>
      <c r="I23" s="9"/>
      <c r="J23" s="10">
        <v>3853</v>
      </c>
      <c r="K23" s="8">
        <v>2.1</v>
      </c>
      <c r="L23" s="9">
        <v>63</v>
      </c>
      <c r="M23" s="9"/>
      <c r="N23" s="9"/>
      <c r="O23" s="10">
        <v>7875</v>
      </c>
      <c r="P23" s="8">
        <v>2.1</v>
      </c>
      <c r="Q23" s="9">
        <v>87</v>
      </c>
      <c r="R23" s="9"/>
      <c r="S23" s="9"/>
      <c r="T23" s="10">
        <v>15956</v>
      </c>
      <c r="U23" s="8">
        <v>2.1</v>
      </c>
      <c r="V23" s="9">
        <v>107</v>
      </c>
      <c r="W23" s="9"/>
      <c r="X23" s="9"/>
      <c r="Y23" s="10">
        <v>24277</v>
      </c>
      <c r="Z23" s="8">
        <v>2.1</v>
      </c>
      <c r="AA23" s="9">
        <v>121</v>
      </c>
      <c r="AB23" s="9"/>
      <c r="AC23" s="9"/>
      <c r="AD23" s="10">
        <v>32745</v>
      </c>
      <c r="AE23" s="8">
        <v>2.1</v>
      </c>
      <c r="AF23" s="9">
        <v>136</v>
      </c>
      <c r="AG23" s="9"/>
      <c r="AH23" s="9"/>
      <c r="AI23" s="10">
        <v>40959</v>
      </c>
      <c r="AJ23" s="8">
        <v>2.1</v>
      </c>
      <c r="AK23" s="9">
        <v>148</v>
      </c>
      <c r="AL23" s="9"/>
      <c r="AM23" s="9"/>
      <c r="AN23" s="10">
        <v>48921</v>
      </c>
      <c r="AO23" s="8">
        <v>2.1</v>
      </c>
      <c r="AP23" s="9">
        <v>159</v>
      </c>
      <c r="AQ23" s="9"/>
      <c r="AR23" s="9"/>
      <c r="AS23" s="10">
        <v>57493</v>
      </c>
      <c r="AT23" s="8">
        <v>2.1</v>
      </c>
      <c r="AU23" s="9">
        <v>171</v>
      </c>
      <c r="AV23" s="9"/>
      <c r="AW23" s="9"/>
      <c r="AX23" s="10">
        <v>65630</v>
      </c>
      <c r="AY23" s="8">
        <v>2.1</v>
      </c>
      <c r="AZ23" s="9">
        <v>180</v>
      </c>
      <c r="BA23" s="9"/>
      <c r="BB23" s="9"/>
      <c r="BC23" s="10">
        <v>73876</v>
      </c>
      <c r="BD23" s="8">
        <v>2.1</v>
      </c>
      <c r="BE23" s="9">
        <v>189</v>
      </c>
      <c r="BF23" s="9"/>
      <c r="BG23" s="9"/>
      <c r="BH23" s="10">
        <v>82222</v>
      </c>
    </row>
    <row r="24" spans="1:60" x14ac:dyDescent="0.25">
      <c r="A24" s="8">
        <v>2.1</v>
      </c>
      <c r="B24" s="9">
        <v>44</v>
      </c>
      <c r="C24" s="9"/>
      <c r="D24" s="9"/>
      <c r="E24" s="10">
        <v>2366</v>
      </c>
      <c r="F24" s="8">
        <v>2.1</v>
      </c>
      <c r="G24" s="9">
        <v>44</v>
      </c>
      <c r="H24" s="9"/>
      <c r="I24" s="9"/>
      <c r="J24" s="10">
        <v>3856</v>
      </c>
      <c r="K24" s="8">
        <v>2.1</v>
      </c>
      <c r="L24" s="9">
        <v>62</v>
      </c>
      <c r="M24" s="9"/>
      <c r="N24" s="9"/>
      <c r="O24" s="10">
        <v>7887</v>
      </c>
      <c r="P24" s="8">
        <v>2.1</v>
      </c>
      <c r="Q24" s="9">
        <v>88</v>
      </c>
      <c r="R24" s="9"/>
      <c r="S24" s="9"/>
      <c r="T24" s="10">
        <v>15929</v>
      </c>
      <c r="U24" s="8">
        <v>2.1</v>
      </c>
      <c r="V24" s="9">
        <v>107</v>
      </c>
      <c r="W24" s="9"/>
      <c r="X24" s="9"/>
      <c r="Y24" s="10">
        <v>24206</v>
      </c>
      <c r="Z24" s="8">
        <v>2.1</v>
      </c>
      <c r="AA24" s="9">
        <v>122</v>
      </c>
      <c r="AB24" s="9"/>
      <c r="AC24" s="9"/>
      <c r="AD24" s="10">
        <v>32567</v>
      </c>
      <c r="AE24" s="8">
        <v>2.1</v>
      </c>
      <c r="AF24" s="9">
        <v>136</v>
      </c>
      <c r="AG24" s="9"/>
      <c r="AH24" s="9"/>
      <c r="AI24" s="10">
        <v>40640</v>
      </c>
      <c r="AJ24" s="8">
        <v>2.1</v>
      </c>
      <c r="AK24" s="9">
        <v>147</v>
      </c>
      <c r="AL24" s="9"/>
      <c r="AM24" s="9"/>
      <c r="AN24" s="10">
        <v>49022</v>
      </c>
      <c r="AO24" s="8">
        <v>2.1</v>
      </c>
      <c r="AP24" s="9">
        <v>160</v>
      </c>
      <c r="AQ24" s="9"/>
      <c r="AR24" s="9"/>
      <c r="AS24" s="10">
        <v>57301</v>
      </c>
      <c r="AT24" s="8">
        <v>2.1</v>
      </c>
      <c r="AU24" s="9">
        <v>171</v>
      </c>
      <c r="AV24" s="9"/>
      <c r="AW24" s="9"/>
      <c r="AX24" s="10">
        <v>65494</v>
      </c>
      <c r="AY24" s="8">
        <v>2.1</v>
      </c>
      <c r="AZ24" s="9">
        <v>180</v>
      </c>
      <c r="BA24" s="9"/>
      <c r="BB24" s="9"/>
      <c r="BC24" s="10">
        <v>74126</v>
      </c>
      <c r="BD24" s="8">
        <v>2.1</v>
      </c>
      <c r="BE24" s="9">
        <v>189</v>
      </c>
      <c r="BF24" s="9"/>
      <c r="BG24" s="9"/>
      <c r="BH24" s="10">
        <v>82402</v>
      </c>
    </row>
    <row r="25" spans="1:60" x14ac:dyDescent="0.25">
      <c r="A25" s="8">
        <v>2.1</v>
      </c>
      <c r="B25" s="9">
        <v>43</v>
      </c>
      <c r="C25" s="9"/>
      <c r="D25" s="9"/>
      <c r="E25" s="10">
        <v>2355</v>
      </c>
      <c r="F25" s="8">
        <v>2.1</v>
      </c>
      <c r="G25" s="9">
        <v>44</v>
      </c>
      <c r="H25" s="9"/>
      <c r="I25" s="9"/>
      <c r="J25" s="10">
        <v>3892</v>
      </c>
      <c r="K25" s="8">
        <v>2.1</v>
      </c>
      <c r="L25" s="9">
        <v>62</v>
      </c>
      <c r="M25" s="9"/>
      <c r="N25" s="9"/>
      <c r="O25" s="10">
        <v>7816</v>
      </c>
      <c r="P25" s="8">
        <v>2.1</v>
      </c>
      <c r="Q25" s="9">
        <v>88</v>
      </c>
      <c r="R25" s="9"/>
      <c r="S25" s="9"/>
      <c r="T25" s="10">
        <v>15906</v>
      </c>
      <c r="U25" s="8">
        <v>2.1</v>
      </c>
      <c r="V25" s="9">
        <v>105</v>
      </c>
      <c r="W25" s="9"/>
      <c r="X25" s="9"/>
      <c r="Y25" s="10">
        <v>24200</v>
      </c>
      <c r="Z25" s="8">
        <v>2.1</v>
      </c>
      <c r="AA25" s="9">
        <v>122</v>
      </c>
      <c r="AB25" s="9"/>
      <c r="AC25" s="9"/>
      <c r="AD25" s="10">
        <v>32406</v>
      </c>
      <c r="AE25" s="8">
        <v>2.1</v>
      </c>
      <c r="AF25" s="9">
        <v>135</v>
      </c>
      <c r="AG25" s="9"/>
      <c r="AH25" s="9"/>
      <c r="AI25" s="10">
        <v>40646</v>
      </c>
      <c r="AJ25" s="8">
        <v>2.1</v>
      </c>
      <c r="AK25" s="9">
        <v>148</v>
      </c>
      <c r="AL25" s="9"/>
      <c r="AM25" s="9"/>
      <c r="AN25" s="10">
        <v>48861</v>
      </c>
      <c r="AO25" s="8">
        <v>2.1</v>
      </c>
      <c r="AP25" s="9">
        <v>159</v>
      </c>
      <c r="AQ25" s="9"/>
      <c r="AR25" s="9"/>
      <c r="AS25" s="10">
        <v>57442</v>
      </c>
      <c r="AT25" s="8">
        <v>2.1</v>
      </c>
      <c r="AU25" s="9">
        <v>169</v>
      </c>
      <c r="AV25" s="9"/>
      <c r="AW25" s="9"/>
      <c r="AX25" s="10">
        <v>65712</v>
      </c>
      <c r="AY25" s="8">
        <v>2.1</v>
      </c>
      <c r="AZ25" s="9">
        <v>181</v>
      </c>
      <c r="BA25" s="9"/>
      <c r="BB25" s="9"/>
      <c r="BC25" s="10">
        <v>74230</v>
      </c>
      <c r="BD25" s="8">
        <v>2.1</v>
      </c>
      <c r="BE25" s="9">
        <v>190</v>
      </c>
      <c r="BF25" s="9"/>
      <c r="BG25" s="9"/>
      <c r="BH25" s="10">
        <v>82049</v>
      </c>
    </row>
    <row r="26" spans="1:60" x14ac:dyDescent="0.25">
      <c r="A26" s="8">
        <v>2.1</v>
      </c>
      <c r="B26" s="9">
        <v>43</v>
      </c>
      <c r="C26" s="9"/>
      <c r="D26" s="9"/>
      <c r="E26" s="10">
        <v>2385</v>
      </c>
      <c r="F26" s="8">
        <v>2.1</v>
      </c>
      <c r="G26" s="9">
        <v>44</v>
      </c>
      <c r="H26" s="9"/>
      <c r="I26" s="9"/>
      <c r="J26" s="10">
        <v>3763</v>
      </c>
      <c r="K26" s="8">
        <v>2.1</v>
      </c>
      <c r="L26" s="9">
        <v>62</v>
      </c>
      <c r="M26" s="9"/>
      <c r="N26" s="9"/>
      <c r="O26" s="10">
        <v>7815</v>
      </c>
      <c r="P26" s="8">
        <v>2.1</v>
      </c>
      <c r="Q26" s="9">
        <v>87</v>
      </c>
      <c r="R26" s="9"/>
      <c r="S26" s="9"/>
      <c r="T26" s="10">
        <v>15864</v>
      </c>
      <c r="U26" s="8">
        <v>2.1</v>
      </c>
      <c r="V26" s="9">
        <v>105</v>
      </c>
      <c r="W26" s="9"/>
      <c r="X26" s="9"/>
      <c r="Y26" s="10">
        <v>24278</v>
      </c>
      <c r="Z26" s="8">
        <v>2.1</v>
      </c>
      <c r="AA26" s="9">
        <v>122</v>
      </c>
      <c r="AB26" s="9"/>
      <c r="AC26" s="9"/>
      <c r="AD26" s="10">
        <v>32410</v>
      </c>
      <c r="AE26" s="8">
        <v>2.1</v>
      </c>
      <c r="AF26" s="9">
        <v>136</v>
      </c>
      <c r="AG26" s="9"/>
      <c r="AH26" s="9"/>
      <c r="AI26" s="10">
        <v>40749</v>
      </c>
      <c r="AJ26" s="8">
        <v>2.1</v>
      </c>
      <c r="AK26" s="9">
        <v>149</v>
      </c>
      <c r="AL26" s="9"/>
      <c r="AM26" s="9"/>
      <c r="AN26" s="10">
        <v>48844</v>
      </c>
      <c r="AO26" s="8">
        <v>2.1</v>
      </c>
      <c r="AP26" s="9">
        <v>158</v>
      </c>
      <c r="AQ26" s="9"/>
      <c r="AR26" s="9"/>
      <c r="AS26" s="10">
        <v>57514</v>
      </c>
      <c r="AT26" s="8">
        <v>2.1</v>
      </c>
      <c r="AU26" s="9">
        <v>170</v>
      </c>
      <c r="AV26" s="9"/>
      <c r="AW26" s="9"/>
      <c r="AX26" s="10">
        <v>65747</v>
      </c>
      <c r="AY26" s="8">
        <v>2.1</v>
      </c>
      <c r="AZ26" s="9">
        <v>181</v>
      </c>
      <c r="BA26" s="9"/>
      <c r="BB26" s="9"/>
      <c r="BC26" s="10">
        <v>74145</v>
      </c>
      <c r="BD26" s="8">
        <v>2.1</v>
      </c>
      <c r="BE26" s="9">
        <v>190</v>
      </c>
      <c r="BF26" s="9"/>
      <c r="BG26" s="9"/>
      <c r="BH26" s="10">
        <v>82496</v>
      </c>
    </row>
    <row r="27" spans="1:60" x14ac:dyDescent="0.25">
      <c r="A27" s="8">
        <v>2.1</v>
      </c>
      <c r="B27" s="9">
        <v>43</v>
      </c>
      <c r="C27" s="9"/>
      <c r="D27" s="9"/>
      <c r="E27" s="10">
        <v>2409</v>
      </c>
      <c r="F27" s="8">
        <v>2.1</v>
      </c>
      <c r="G27" s="9">
        <v>43</v>
      </c>
      <c r="H27" s="9"/>
      <c r="I27" s="9"/>
      <c r="J27" s="10">
        <v>3826</v>
      </c>
      <c r="K27" s="8">
        <v>2.1</v>
      </c>
      <c r="L27" s="9">
        <v>62</v>
      </c>
      <c r="M27" s="9"/>
      <c r="N27" s="9"/>
      <c r="O27" s="10">
        <v>7811</v>
      </c>
      <c r="P27" s="8">
        <v>2.1</v>
      </c>
      <c r="Q27" s="9">
        <v>87</v>
      </c>
      <c r="R27" s="9"/>
      <c r="S27" s="9"/>
      <c r="T27" s="10">
        <v>15785</v>
      </c>
      <c r="U27" s="8">
        <v>2.1</v>
      </c>
      <c r="V27" s="9">
        <v>106</v>
      </c>
      <c r="W27" s="9"/>
      <c r="X27" s="9"/>
      <c r="Y27" s="10">
        <v>24157</v>
      </c>
      <c r="Z27" s="8">
        <v>2.1</v>
      </c>
      <c r="AA27" s="9">
        <v>122</v>
      </c>
      <c r="AB27" s="9"/>
      <c r="AC27" s="9"/>
      <c r="AD27" s="10">
        <v>32468</v>
      </c>
      <c r="AE27" s="8">
        <v>2.1</v>
      </c>
      <c r="AF27" s="9">
        <v>137</v>
      </c>
      <c r="AG27" s="9"/>
      <c r="AH27" s="9"/>
      <c r="AI27" s="10">
        <v>40488</v>
      </c>
      <c r="AJ27" s="8">
        <v>2.1</v>
      </c>
      <c r="AK27" s="9">
        <v>149</v>
      </c>
      <c r="AL27" s="9"/>
      <c r="AM27" s="9"/>
      <c r="AN27" s="10">
        <v>48752</v>
      </c>
      <c r="AO27" s="8">
        <v>2.1</v>
      </c>
      <c r="AP27" s="9">
        <v>159</v>
      </c>
      <c r="AQ27" s="9"/>
      <c r="AR27" s="9"/>
      <c r="AS27" s="10">
        <v>57394</v>
      </c>
      <c r="AT27" s="8">
        <v>2.1</v>
      </c>
      <c r="AU27" s="9">
        <v>170</v>
      </c>
      <c r="AV27" s="9"/>
      <c r="AW27" s="9"/>
      <c r="AX27" s="10">
        <v>65759</v>
      </c>
      <c r="AY27" s="8">
        <v>2.1</v>
      </c>
      <c r="AZ27" s="9">
        <v>180</v>
      </c>
      <c r="BA27" s="9"/>
      <c r="BB27" s="9"/>
      <c r="BC27" s="10">
        <v>74370</v>
      </c>
      <c r="BD27" s="8">
        <v>2.1</v>
      </c>
      <c r="BE27" s="9">
        <v>189</v>
      </c>
      <c r="BF27" s="9"/>
      <c r="BG27" s="9"/>
      <c r="BH27" s="10">
        <v>82048</v>
      </c>
    </row>
    <row r="28" spans="1:60" x14ac:dyDescent="0.25">
      <c r="A28" s="8">
        <v>2.1</v>
      </c>
      <c r="B28" s="9">
        <v>43</v>
      </c>
      <c r="C28" s="9"/>
      <c r="D28" s="9"/>
      <c r="E28" s="10">
        <v>2371</v>
      </c>
      <c r="F28" s="8">
        <v>2.1</v>
      </c>
      <c r="G28" s="9">
        <v>44</v>
      </c>
      <c r="H28" s="9"/>
      <c r="I28" s="9"/>
      <c r="J28" s="10">
        <v>3867</v>
      </c>
      <c r="K28" s="8">
        <v>2.1</v>
      </c>
      <c r="L28" s="9">
        <v>62</v>
      </c>
      <c r="M28" s="9"/>
      <c r="N28" s="9"/>
      <c r="O28" s="10">
        <v>7862</v>
      </c>
      <c r="P28" s="8">
        <v>2.1</v>
      </c>
      <c r="Q28" s="9">
        <v>87</v>
      </c>
      <c r="R28" s="9"/>
      <c r="S28" s="9"/>
      <c r="T28" s="10">
        <v>15838</v>
      </c>
      <c r="U28" s="8">
        <v>2.1</v>
      </c>
      <c r="V28" s="9">
        <v>105</v>
      </c>
      <c r="W28" s="9"/>
      <c r="X28" s="9"/>
      <c r="Y28" s="10">
        <v>24147</v>
      </c>
      <c r="Z28" s="8">
        <v>2.1</v>
      </c>
      <c r="AA28" s="9">
        <v>122</v>
      </c>
      <c r="AB28" s="9"/>
      <c r="AC28" s="9"/>
      <c r="AD28" s="10">
        <v>32483</v>
      </c>
      <c r="AE28" s="8">
        <v>2.1</v>
      </c>
      <c r="AF28" s="9">
        <v>136</v>
      </c>
      <c r="AG28" s="9"/>
      <c r="AH28" s="9"/>
      <c r="AI28" s="10">
        <v>40518</v>
      </c>
      <c r="AJ28" s="8">
        <v>2.1</v>
      </c>
      <c r="AK28" s="9">
        <v>148</v>
      </c>
      <c r="AL28" s="9"/>
      <c r="AM28" s="9"/>
      <c r="AN28" s="10">
        <v>48626</v>
      </c>
      <c r="AO28" s="8">
        <v>2.1</v>
      </c>
      <c r="AP28" s="9">
        <v>159</v>
      </c>
      <c r="AQ28" s="9"/>
      <c r="AR28" s="9"/>
      <c r="AS28" s="10">
        <v>57479</v>
      </c>
      <c r="AT28" s="8">
        <v>2.1</v>
      </c>
      <c r="AU28" s="9">
        <v>171</v>
      </c>
      <c r="AV28" s="9"/>
      <c r="AW28" s="9"/>
      <c r="AX28" s="10">
        <v>65819</v>
      </c>
      <c r="AY28" s="8">
        <v>2.1</v>
      </c>
      <c r="AZ28" s="9">
        <v>182</v>
      </c>
      <c r="BA28" s="9"/>
      <c r="BB28" s="9"/>
      <c r="BC28" s="10">
        <v>74074</v>
      </c>
      <c r="BD28" s="8">
        <v>2.1</v>
      </c>
      <c r="BE28" s="9">
        <v>190</v>
      </c>
      <c r="BF28" s="9"/>
      <c r="BG28" s="9"/>
      <c r="BH28" s="10">
        <v>82190</v>
      </c>
    </row>
    <row r="29" spans="1:60" x14ac:dyDescent="0.25">
      <c r="A29" s="8">
        <v>2.1</v>
      </c>
      <c r="B29" s="9">
        <v>43</v>
      </c>
      <c r="C29" s="9"/>
      <c r="D29" s="9"/>
      <c r="E29" s="10">
        <v>2384</v>
      </c>
      <c r="F29" s="8">
        <v>2.1</v>
      </c>
      <c r="G29" s="9">
        <v>44</v>
      </c>
      <c r="H29" s="9"/>
      <c r="I29" s="9"/>
      <c r="J29" s="10">
        <v>3829</v>
      </c>
      <c r="K29" s="8">
        <v>2.1</v>
      </c>
      <c r="L29" s="9">
        <v>62</v>
      </c>
      <c r="M29" s="9"/>
      <c r="N29" s="9"/>
      <c r="O29" s="10">
        <v>7796</v>
      </c>
      <c r="P29" s="8">
        <v>2.1</v>
      </c>
      <c r="Q29" s="9">
        <v>87</v>
      </c>
      <c r="R29" s="9"/>
      <c r="S29" s="9"/>
      <c r="T29" s="10">
        <v>16097</v>
      </c>
      <c r="U29" s="8">
        <v>2.1</v>
      </c>
      <c r="V29" s="9">
        <v>105</v>
      </c>
      <c r="W29" s="9"/>
      <c r="X29" s="9"/>
      <c r="Y29" s="10">
        <v>24216</v>
      </c>
      <c r="Z29" s="8">
        <v>2.1</v>
      </c>
      <c r="AA29" s="9">
        <v>123</v>
      </c>
      <c r="AB29" s="9"/>
      <c r="AC29" s="9"/>
      <c r="AD29" s="10">
        <v>32580</v>
      </c>
      <c r="AE29" s="8">
        <v>2.1</v>
      </c>
      <c r="AF29" s="9">
        <v>136</v>
      </c>
      <c r="AG29" s="9"/>
      <c r="AH29" s="9"/>
      <c r="AI29" s="10">
        <v>40689</v>
      </c>
      <c r="AJ29" s="8">
        <v>2.1</v>
      </c>
      <c r="AK29" s="9">
        <v>148</v>
      </c>
      <c r="AL29" s="9"/>
      <c r="AM29" s="9"/>
      <c r="AN29" s="10">
        <v>48827</v>
      </c>
      <c r="AO29" s="8">
        <v>2.1</v>
      </c>
      <c r="AP29" s="9">
        <v>160</v>
      </c>
      <c r="AQ29" s="9"/>
      <c r="AR29" s="9"/>
      <c r="AS29" s="10">
        <v>57312</v>
      </c>
      <c r="AT29" s="8">
        <v>2.1</v>
      </c>
      <c r="AU29" s="9">
        <v>170</v>
      </c>
      <c r="AV29" s="9"/>
      <c r="AW29" s="9"/>
      <c r="AX29" s="10">
        <v>65420</v>
      </c>
      <c r="AY29" s="8">
        <v>2.1</v>
      </c>
      <c r="AZ29" s="9">
        <v>181</v>
      </c>
      <c r="BA29" s="9"/>
      <c r="BB29" s="9"/>
      <c r="BC29" s="10">
        <v>74252</v>
      </c>
      <c r="BD29" s="8">
        <v>2.1</v>
      </c>
      <c r="BE29" s="9">
        <v>191</v>
      </c>
      <c r="BF29" s="9"/>
      <c r="BG29" s="9"/>
      <c r="BH29" s="10">
        <v>82126</v>
      </c>
    </row>
    <row r="30" spans="1:60" x14ac:dyDescent="0.25">
      <c r="A30" s="8">
        <v>2.1</v>
      </c>
      <c r="B30" s="9">
        <v>43</v>
      </c>
      <c r="C30" s="9"/>
      <c r="D30" s="9"/>
      <c r="E30" s="10">
        <v>2383</v>
      </c>
      <c r="F30" s="8">
        <v>2.1</v>
      </c>
      <c r="G30" s="9">
        <v>44</v>
      </c>
      <c r="H30" s="9"/>
      <c r="I30" s="9"/>
      <c r="J30" s="10">
        <v>3779</v>
      </c>
      <c r="K30" s="8">
        <v>2.1</v>
      </c>
      <c r="L30" s="9">
        <v>63</v>
      </c>
      <c r="M30" s="9"/>
      <c r="N30" s="9"/>
      <c r="O30" s="10">
        <v>7943</v>
      </c>
      <c r="P30" s="8">
        <v>2.1</v>
      </c>
      <c r="Q30" s="9">
        <v>88</v>
      </c>
      <c r="R30" s="9"/>
      <c r="S30" s="9"/>
      <c r="T30" s="10">
        <v>16057</v>
      </c>
      <c r="U30" s="8">
        <v>2.1</v>
      </c>
      <c r="V30" s="9">
        <v>107</v>
      </c>
      <c r="W30" s="9"/>
      <c r="X30" s="9"/>
      <c r="Y30" s="10">
        <v>24253</v>
      </c>
      <c r="Z30" s="8">
        <v>2.1</v>
      </c>
      <c r="AA30" s="9">
        <v>122</v>
      </c>
      <c r="AB30" s="9"/>
      <c r="AC30" s="9"/>
      <c r="AD30" s="10">
        <v>32652</v>
      </c>
      <c r="AE30" s="8">
        <v>2.1</v>
      </c>
      <c r="AF30" s="9">
        <v>136</v>
      </c>
      <c r="AG30" s="9"/>
      <c r="AH30" s="9"/>
      <c r="AI30" s="10">
        <v>40757</v>
      </c>
      <c r="AJ30" s="8">
        <v>2.1</v>
      </c>
      <c r="AK30" s="9">
        <v>148</v>
      </c>
      <c r="AL30" s="9"/>
      <c r="AM30" s="9"/>
      <c r="AN30" s="10">
        <v>48770</v>
      </c>
      <c r="AO30" s="8">
        <v>2.1</v>
      </c>
      <c r="AP30" s="9">
        <v>159</v>
      </c>
      <c r="AQ30" s="9"/>
      <c r="AR30" s="9"/>
      <c r="AS30" s="10">
        <v>57163</v>
      </c>
      <c r="AT30" s="8">
        <v>2.1</v>
      </c>
      <c r="AU30" s="9">
        <v>172</v>
      </c>
      <c r="AV30" s="9"/>
      <c r="AW30" s="9"/>
      <c r="AX30" s="10">
        <v>65846</v>
      </c>
      <c r="AY30" s="8">
        <v>2.1</v>
      </c>
      <c r="AZ30" s="9">
        <v>180</v>
      </c>
      <c r="BA30" s="9"/>
      <c r="BB30" s="9"/>
      <c r="BC30" s="10">
        <v>74248</v>
      </c>
      <c r="BD30" s="8">
        <v>2.1</v>
      </c>
      <c r="BE30" s="9">
        <v>190</v>
      </c>
      <c r="BF30" s="9"/>
      <c r="BG30" s="9"/>
      <c r="BH30" s="10">
        <v>81902</v>
      </c>
    </row>
    <row r="31" spans="1:60" x14ac:dyDescent="0.25">
      <c r="A31" s="8">
        <v>2.1</v>
      </c>
      <c r="B31" s="9">
        <v>43</v>
      </c>
      <c r="C31" s="9"/>
      <c r="D31" s="9"/>
      <c r="E31" s="10">
        <v>2387</v>
      </c>
      <c r="F31" s="8">
        <v>2.1</v>
      </c>
      <c r="G31" s="9">
        <v>43</v>
      </c>
      <c r="H31" s="9"/>
      <c r="I31" s="9"/>
      <c r="J31" s="10">
        <v>3802</v>
      </c>
      <c r="K31" s="8">
        <v>2.1</v>
      </c>
      <c r="L31" s="9">
        <v>63</v>
      </c>
      <c r="M31" s="9"/>
      <c r="N31" s="9"/>
      <c r="O31" s="10">
        <v>7873</v>
      </c>
      <c r="P31" s="8">
        <v>2.1</v>
      </c>
      <c r="Q31" s="9">
        <v>88</v>
      </c>
      <c r="R31" s="9"/>
      <c r="S31" s="9"/>
      <c r="T31" s="10">
        <v>15840</v>
      </c>
      <c r="U31" s="8">
        <v>2.1</v>
      </c>
      <c r="V31" s="9">
        <v>107</v>
      </c>
      <c r="W31" s="9"/>
      <c r="X31" s="9"/>
      <c r="Y31" s="10">
        <v>24227</v>
      </c>
      <c r="Z31" s="8">
        <v>2.1</v>
      </c>
      <c r="AA31" s="9">
        <v>122</v>
      </c>
      <c r="AB31" s="9"/>
      <c r="AC31" s="9"/>
      <c r="AD31" s="10">
        <v>32509</v>
      </c>
      <c r="AE31" s="8">
        <v>2.1</v>
      </c>
      <c r="AF31" s="9">
        <v>136</v>
      </c>
      <c r="AG31" s="9"/>
      <c r="AH31" s="9"/>
      <c r="AI31" s="10">
        <v>40620</v>
      </c>
      <c r="AJ31" s="8">
        <v>2.1</v>
      </c>
      <c r="AK31" s="9">
        <v>148</v>
      </c>
      <c r="AL31" s="9"/>
      <c r="AM31" s="9"/>
      <c r="AN31" s="10">
        <v>48748</v>
      </c>
      <c r="AO31" s="8">
        <v>2.1</v>
      </c>
      <c r="AP31" s="9">
        <v>158</v>
      </c>
      <c r="AQ31" s="9"/>
      <c r="AR31" s="9"/>
      <c r="AS31" s="10">
        <v>57448</v>
      </c>
      <c r="AT31" s="8">
        <v>2.1</v>
      </c>
      <c r="AU31" s="9">
        <v>170</v>
      </c>
      <c r="AV31" s="9"/>
      <c r="AW31" s="9"/>
      <c r="AX31" s="10">
        <v>65764</v>
      </c>
      <c r="AY31" s="8">
        <v>2.1</v>
      </c>
      <c r="AZ31" s="9">
        <v>181</v>
      </c>
      <c r="BA31" s="9"/>
      <c r="BB31" s="9"/>
      <c r="BC31" s="10">
        <v>74041</v>
      </c>
      <c r="BD31" s="8">
        <v>2.1</v>
      </c>
      <c r="BE31" s="9">
        <v>191</v>
      </c>
      <c r="BF31" s="9"/>
      <c r="BG31" s="9"/>
      <c r="BH31" s="10">
        <v>82309</v>
      </c>
    </row>
    <row r="32" spans="1:60" x14ac:dyDescent="0.25">
      <c r="A32" s="8">
        <v>2.1</v>
      </c>
      <c r="B32" s="9">
        <v>43</v>
      </c>
      <c r="C32" s="9"/>
      <c r="D32" s="9"/>
      <c r="E32" s="10">
        <v>2372</v>
      </c>
      <c r="F32" s="8">
        <v>2.1</v>
      </c>
      <c r="G32" s="9">
        <v>44</v>
      </c>
      <c r="H32" s="9"/>
      <c r="I32" s="9"/>
      <c r="J32" s="10">
        <v>3803</v>
      </c>
      <c r="K32" s="8">
        <v>2.1</v>
      </c>
      <c r="L32" s="9">
        <v>62</v>
      </c>
      <c r="M32" s="9"/>
      <c r="N32" s="9"/>
      <c r="O32" s="10">
        <v>7774</v>
      </c>
      <c r="P32" s="8">
        <v>2.1</v>
      </c>
      <c r="Q32" s="9">
        <v>87</v>
      </c>
      <c r="R32" s="9"/>
      <c r="S32" s="9"/>
      <c r="T32" s="10">
        <v>15912</v>
      </c>
      <c r="U32" s="8">
        <v>2.1</v>
      </c>
      <c r="V32" s="9">
        <v>106</v>
      </c>
      <c r="W32" s="9"/>
      <c r="X32" s="9"/>
      <c r="Y32" s="10">
        <v>24273</v>
      </c>
      <c r="Z32" s="8">
        <v>2.1</v>
      </c>
      <c r="AA32" s="9">
        <v>122</v>
      </c>
      <c r="AB32" s="9"/>
      <c r="AC32" s="9"/>
      <c r="AD32" s="10">
        <v>32424</v>
      </c>
      <c r="AE32" s="8">
        <v>2.1</v>
      </c>
      <c r="AF32" s="9">
        <v>135</v>
      </c>
      <c r="AG32" s="9"/>
      <c r="AH32" s="9"/>
      <c r="AI32" s="10">
        <v>40651</v>
      </c>
      <c r="AJ32" s="8">
        <v>2.1</v>
      </c>
      <c r="AK32" s="9">
        <v>149</v>
      </c>
      <c r="AL32" s="9"/>
      <c r="AM32" s="9"/>
      <c r="AN32" s="10">
        <v>48869</v>
      </c>
      <c r="AO32" s="8">
        <v>2.1</v>
      </c>
      <c r="AP32" s="9">
        <v>160</v>
      </c>
      <c r="AQ32" s="9"/>
      <c r="AR32" s="9"/>
      <c r="AS32" s="10">
        <v>57397</v>
      </c>
      <c r="AT32" s="8">
        <v>2.1</v>
      </c>
      <c r="AU32" s="9">
        <v>170</v>
      </c>
      <c r="AV32" s="9"/>
      <c r="AW32" s="9"/>
      <c r="AX32" s="10">
        <v>65662</v>
      </c>
      <c r="AY32" s="8">
        <v>2.1</v>
      </c>
      <c r="AZ32" s="9">
        <v>180</v>
      </c>
      <c r="BA32" s="9"/>
      <c r="BB32" s="9"/>
      <c r="BC32" s="10">
        <v>73913</v>
      </c>
      <c r="BD32" s="8">
        <v>2.1</v>
      </c>
      <c r="BE32" s="9">
        <v>190</v>
      </c>
      <c r="BF32" s="9"/>
      <c r="BG32" s="9"/>
      <c r="BH32" s="10">
        <v>82202</v>
      </c>
    </row>
    <row r="33" spans="1:60" x14ac:dyDescent="0.25">
      <c r="A33" s="20">
        <v>2.1</v>
      </c>
      <c r="B33" s="21">
        <v>44</v>
      </c>
      <c r="C33" s="21"/>
      <c r="D33" s="21"/>
      <c r="E33" s="22">
        <v>2374</v>
      </c>
      <c r="F33" s="20">
        <v>2.1</v>
      </c>
      <c r="G33" s="21">
        <v>43</v>
      </c>
      <c r="H33" s="21"/>
      <c r="I33" s="21"/>
      <c r="J33" s="22">
        <v>3866</v>
      </c>
      <c r="K33" s="20">
        <v>2.1</v>
      </c>
      <c r="L33" s="21">
        <v>63</v>
      </c>
      <c r="M33" s="21"/>
      <c r="N33" s="21"/>
      <c r="O33" s="22">
        <v>7882</v>
      </c>
      <c r="P33" s="20">
        <v>2.1</v>
      </c>
      <c r="Q33" s="21">
        <v>88</v>
      </c>
      <c r="R33" s="21"/>
      <c r="S33" s="21"/>
      <c r="T33" s="22">
        <v>15775</v>
      </c>
      <c r="U33" s="20">
        <v>2.1</v>
      </c>
      <c r="V33" s="21">
        <v>106</v>
      </c>
      <c r="W33" s="21"/>
      <c r="X33" s="21"/>
      <c r="Y33" s="22">
        <v>24281</v>
      </c>
      <c r="Z33" s="20">
        <v>2.1</v>
      </c>
      <c r="AA33" s="21">
        <v>122</v>
      </c>
      <c r="AB33" s="21"/>
      <c r="AC33" s="21"/>
      <c r="AD33" s="22">
        <v>32601</v>
      </c>
      <c r="AE33" s="20">
        <v>2.1</v>
      </c>
      <c r="AF33" s="21">
        <v>136</v>
      </c>
      <c r="AG33" s="21"/>
      <c r="AH33" s="21"/>
      <c r="AI33" s="22">
        <v>40642</v>
      </c>
      <c r="AJ33" s="20">
        <v>2.1</v>
      </c>
      <c r="AK33" s="21">
        <v>150</v>
      </c>
      <c r="AL33" s="21"/>
      <c r="AM33" s="21"/>
      <c r="AN33" s="22">
        <v>48950</v>
      </c>
      <c r="AO33" s="20">
        <v>2.1</v>
      </c>
      <c r="AP33" s="21">
        <v>160</v>
      </c>
      <c r="AQ33" s="21"/>
      <c r="AR33" s="21"/>
      <c r="AS33" s="22">
        <v>57285</v>
      </c>
      <c r="AT33" s="20">
        <v>2.1</v>
      </c>
      <c r="AU33" s="21">
        <v>170</v>
      </c>
      <c r="AV33" s="21"/>
      <c r="AW33" s="21"/>
      <c r="AX33" s="22">
        <v>65874</v>
      </c>
      <c r="AY33" s="20">
        <v>2.1</v>
      </c>
      <c r="AZ33" s="21">
        <v>181</v>
      </c>
      <c r="BA33" s="21"/>
      <c r="BB33" s="21"/>
      <c r="BC33" s="22">
        <v>74373</v>
      </c>
      <c r="BD33" s="20">
        <v>2.1</v>
      </c>
      <c r="BE33" s="21">
        <v>190</v>
      </c>
      <c r="BF33" s="21"/>
      <c r="BG33" s="21"/>
      <c r="BH33" s="22">
        <v>82165</v>
      </c>
    </row>
    <row r="34" spans="1:60" x14ac:dyDescent="0.25">
      <c r="A34" s="8">
        <v>2.2000000000000002</v>
      </c>
      <c r="B34" s="9">
        <v>35</v>
      </c>
      <c r="C34" s="9"/>
      <c r="D34" s="9"/>
      <c r="E34" s="10">
        <v>2285</v>
      </c>
      <c r="F34" s="8">
        <v>2.2000000000000002</v>
      </c>
      <c r="G34" s="9">
        <v>37</v>
      </c>
      <c r="H34" s="9"/>
      <c r="I34" s="9"/>
      <c r="J34" s="10">
        <v>3469</v>
      </c>
      <c r="K34" s="8">
        <v>2.2000000000000002</v>
      </c>
      <c r="L34" s="9">
        <v>52</v>
      </c>
      <c r="M34" s="9"/>
      <c r="N34" s="9"/>
      <c r="O34" s="10">
        <v>7253</v>
      </c>
      <c r="P34" s="8">
        <v>2.2000000000000002</v>
      </c>
      <c r="Q34" s="9">
        <v>70</v>
      </c>
      <c r="R34" s="9"/>
      <c r="S34" s="9"/>
      <c r="T34" s="10">
        <v>14759</v>
      </c>
      <c r="U34" s="8">
        <v>2.2000000000000002</v>
      </c>
      <c r="V34" s="9">
        <v>85</v>
      </c>
      <c r="W34" s="9"/>
      <c r="X34" s="9"/>
      <c r="Y34" s="10">
        <v>22468</v>
      </c>
      <c r="Z34" s="8">
        <v>2.2000000000000002</v>
      </c>
      <c r="AA34" s="9">
        <v>99</v>
      </c>
      <c r="AB34" s="9"/>
      <c r="AC34" s="9"/>
      <c r="AD34" s="10">
        <v>30027</v>
      </c>
      <c r="AE34" s="8">
        <v>2.2000000000000002</v>
      </c>
      <c r="AF34" s="9">
        <v>109</v>
      </c>
      <c r="AG34" s="9"/>
      <c r="AH34" s="9"/>
      <c r="AI34" s="10">
        <v>37647</v>
      </c>
      <c r="AJ34" s="8">
        <v>2.2000000000000002</v>
      </c>
      <c r="AK34" s="9">
        <v>118</v>
      </c>
      <c r="AL34" s="9"/>
      <c r="AM34" s="9"/>
      <c r="AN34" s="10">
        <v>45592</v>
      </c>
      <c r="AO34" s="8">
        <v>2.2000000000000002</v>
      </c>
      <c r="AP34" s="9">
        <v>126</v>
      </c>
      <c r="AQ34" s="9"/>
      <c r="AR34" s="9"/>
      <c r="AS34" s="10">
        <v>53429</v>
      </c>
      <c r="AT34" s="8">
        <v>2.2000000000000002</v>
      </c>
      <c r="AU34" s="9">
        <v>135</v>
      </c>
      <c r="AV34" s="9"/>
      <c r="AW34" s="9"/>
      <c r="AX34" s="10">
        <v>61212</v>
      </c>
      <c r="AY34" s="8">
        <v>2.2000000000000002</v>
      </c>
      <c r="AZ34" s="9">
        <v>143</v>
      </c>
      <c r="BA34" s="9"/>
      <c r="BB34" s="9"/>
      <c r="BC34" s="10">
        <v>68777</v>
      </c>
      <c r="BD34" s="8">
        <v>2.2000000000000002</v>
      </c>
      <c r="BE34" s="9">
        <v>150</v>
      </c>
      <c r="BF34" s="9"/>
      <c r="BG34" s="9"/>
      <c r="BH34" s="10">
        <v>76807</v>
      </c>
    </row>
    <row r="35" spans="1:60" x14ac:dyDescent="0.25">
      <c r="A35" s="8">
        <v>2.2000000000000002</v>
      </c>
      <c r="B35" s="9">
        <v>35</v>
      </c>
      <c r="C35" s="9"/>
      <c r="D35" s="9"/>
      <c r="E35" s="10">
        <v>2287</v>
      </c>
      <c r="F35" s="8">
        <v>2.2000000000000002</v>
      </c>
      <c r="G35" s="9">
        <v>37</v>
      </c>
      <c r="H35" s="9"/>
      <c r="I35" s="9"/>
      <c r="J35" s="10">
        <v>3477</v>
      </c>
      <c r="K35" s="8">
        <v>2.2000000000000002</v>
      </c>
      <c r="L35" s="9">
        <v>51</v>
      </c>
      <c r="M35" s="9"/>
      <c r="N35" s="9"/>
      <c r="O35" s="10">
        <v>7203</v>
      </c>
      <c r="P35" s="8">
        <v>2.2000000000000002</v>
      </c>
      <c r="Q35" s="9">
        <v>71</v>
      </c>
      <c r="R35" s="9"/>
      <c r="S35" s="9"/>
      <c r="T35" s="10">
        <v>14662</v>
      </c>
      <c r="U35" s="8">
        <v>2.2000000000000002</v>
      </c>
      <c r="V35" s="9">
        <v>85</v>
      </c>
      <c r="W35" s="9"/>
      <c r="X35" s="9"/>
      <c r="Y35" s="10">
        <v>22462</v>
      </c>
      <c r="Z35" s="8">
        <v>2.2000000000000002</v>
      </c>
      <c r="AA35" s="9">
        <v>99</v>
      </c>
      <c r="AB35" s="9"/>
      <c r="AC35" s="9"/>
      <c r="AD35" s="10">
        <v>30052</v>
      </c>
      <c r="AE35" s="8">
        <v>2.2000000000000002</v>
      </c>
      <c r="AF35" s="9">
        <v>108</v>
      </c>
      <c r="AG35" s="9"/>
      <c r="AH35" s="9"/>
      <c r="AI35" s="10">
        <v>37624</v>
      </c>
      <c r="AJ35" s="8">
        <v>2.2000000000000002</v>
      </c>
      <c r="AK35" s="9">
        <v>119</v>
      </c>
      <c r="AL35" s="9"/>
      <c r="AM35" s="9"/>
      <c r="AN35" s="10">
        <v>45416</v>
      </c>
      <c r="AO35" s="8">
        <v>2.2000000000000002</v>
      </c>
      <c r="AP35" s="9">
        <v>127</v>
      </c>
      <c r="AQ35" s="9"/>
      <c r="AR35" s="9"/>
      <c r="AS35" s="10">
        <v>53252</v>
      </c>
      <c r="AT35" s="8">
        <v>2.2000000000000002</v>
      </c>
      <c r="AU35" s="9">
        <v>134</v>
      </c>
      <c r="AV35" s="9"/>
      <c r="AW35" s="9"/>
      <c r="AX35" s="10">
        <v>60843</v>
      </c>
      <c r="AY35" s="8">
        <v>2.2000000000000002</v>
      </c>
      <c r="AZ35" s="9">
        <v>143</v>
      </c>
      <c r="BA35" s="9"/>
      <c r="BB35" s="9"/>
      <c r="BC35" s="10">
        <v>68709</v>
      </c>
      <c r="BD35" s="8">
        <v>2.2000000000000002</v>
      </c>
      <c r="BE35" s="9">
        <v>151</v>
      </c>
      <c r="BF35" s="9"/>
      <c r="BG35" s="9"/>
      <c r="BH35" s="10">
        <v>76621</v>
      </c>
    </row>
    <row r="36" spans="1:60" x14ac:dyDescent="0.25">
      <c r="A36" s="8">
        <v>2.2000000000000002</v>
      </c>
      <c r="B36" s="9">
        <v>34</v>
      </c>
      <c r="C36" s="9"/>
      <c r="D36" s="9"/>
      <c r="E36" s="10">
        <v>2262</v>
      </c>
      <c r="F36" s="8">
        <v>2.2000000000000002</v>
      </c>
      <c r="G36" s="9">
        <v>37</v>
      </c>
      <c r="H36" s="9"/>
      <c r="I36" s="9"/>
      <c r="J36" s="10">
        <v>3558</v>
      </c>
      <c r="K36" s="8">
        <v>2.2000000000000002</v>
      </c>
      <c r="L36" s="9">
        <v>52</v>
      </c>
      <c r="M36" s="9"/>
      <c r="N36" s="9"/>
      <c r="O36" s="10">
        <v>7246</v>
      </c>
      <c r="P36" s="8">
        <v>2.2000000000000002</v>
      </c>
      <c r="Q36" s="9">
        <v>71</v>
      </c>
      <c r="R36" s="9"/>
      <c r="S36" s="9"/>
      <c r="T36" s="10">
        <v>14828</v>
      </c>
      <c r="U36" s="8">
        <v>2.2000000000000002</v>
      </c>
      <c r="V36" s="9">
        <v>86</v>
      </c>
      <c r="W36" s="9"/>
      <c r="X36" s="9"/>
      <c r="Y36" s="10">
        <v>22332</v>
      </c>
      <c r="Z36" s="8">
        <v>2.2000000000000002</v>
      </c>
      <c r="AA36" s="9">
        <v>99</v>
      </c>
      <c r="AB36" s="9"/>
      <c r="AC36" s="9"/>
      <c r="AD36" s="10">
        <v>30343</v>
      </c>
      <c r="AE36" s="8">
        <v>2.2000000000000002</v>
      </c>
      <c r="AF36" s="9">
        <v>109</v>
      </c>
      <c r="AG36" s="9"/>
      <c r="AH36" s="9"/>
      <c r="AI36" s="10">
        <v>37775</v>
      </c>
      <c r="AJ36" s="8">
        <v>2.2000000000000002</v>
      </c>
      <c r="AK36" s="9">
        <v>118</v>
      </c>
      <c r="AL36" s="9"/>
      <c r="AM36" s="9"/>
      <c r="AN36" s="10">
        <v>45448</v>
      </c>
      <c r="AO36" s="8">
        <v>2.2000000000000002</v>
      </c>
      <c r="AP36" s="9">
        <v>128</v>
      </c>
      <c r="AQ36" s="9"/>
      <c r="AR36" s="9"/>
      <c r="AS36" s="10">
        <v>53329</v>
      </c>
      <c r="AT36" s="8">
        <v>2.2000000000000002</v>
      </c>
      <c r="AU36" s="9">
        <v>135</v>
      </c>
      <c r="AV36" s="9"/>
      <c r="AW36" s="9"/>
      <c r="AX36" s="10">
        <v>61004</v>
      </c>
      <c r="AY36" s="8">
        <v>2.2000000000000002</v>
      </c>
      <c r="AZ36" s="9">
        <v>142</v>
      </c>
      <c r="BA36" s="9"/>
      <c r="BB36" s="9"/>
      <c r="BC36" s="10">
        <v>69158</v>
      </c>
      <c r="BD36" s="8">
        <v>2.2000000000000002</v>
      </c>
      <c r="BE36" s="9">
        <v>150</v>
      </c>
      <c r="BF36" s="9"/>
      <c r="BG36" s="9"/>
      <c r="BH36" s="10">
        <v>76657</v>
      </c>
    </row>
    <row r="37" spans="1:60" x14ac:dyDescent="0.25">
      <c r="A37" s="8">
        <v>2.2000000000000002</v>
      </c>
      <c r="B37" s="9">
        <v>35</v>
      </c>
      <c r="C37" s="9"/>
      <c r="D37" s="9"/>
      <c r="E37" s="10">
        <v>2300</v>
      </c>
      <c r="F37" s="8">
        <v>2.2000000000000002</v>
      </c>
      <c r="G37" s="9">
        <v>36</v>
      </c>
      <c r="H37" s="9"/>
      <c r="I37" s="9"/>
      <c r="J37" s="10">
        <v>3502</v>
      </c>
      <c r="K37" s="8">
        <v>2.2000000000000002</v>
      </c>
      <c r="L37" s="9">
        <v>52</v>
      </c>
      <c r="M37" s="9"/>
      <c r="N37" s="9"/>
      <c r="O37" s="10">
        <v>7217</v>
      </c>
      <c r="P37" s="8">
        <v>2.2000000000000002</v>
      </c>
      <c r="Q37" s="9">
        <v>71</v>
      </c>
      <c r="R37" s="9"/>
      <c r="S37" s="9"/>
      <c r="T37" s="10">
        <v>14755</v>
      </c>
      <c r="U37" s="8">
        <v>2.2000000000000002</v>
      </c>
      <c r="V37" s="9">
        <v>86</v>
      </c>
      <c r="W37" s="9"/>
      <c r="X37" s="9"/>
      <c r="Y37" s="10">
        <v>22298</v>
      </c>
      <c r="Z37" s="8">
        <v>2.2000000000000002</v>
      </c>
      <c r="AA37" s="9">
        <v>99</v>
      </c>
      <c r="AB37" s="9"/>
      <c r="AC37" s="9"/>
      <c r="AD37" s="10">
        <v>30142</v>
      </c>
      <c r="AE37" s="8">
        <v>2.2000000000000002</v>
      </c>
      <c r="AF37" s="9">
        <v>108</v>
      </c>
      <c r="AG37" s="9"/>
      <c r="AH37" s="9"/>
      <c r="AI37" s="10">
        <v>37631</v>
      </c>
      <c r="AJ37" s="8">
        <v>2.2000000000000002</v>
      </c>
      <c r="AK37" s="9">
        <v>119</v>
      </c>
      <c r="AL37" s="9"/>
      <c r="AM37" s="9"/>
      <c r="AN37" s="10">
        <v>45343</v>
      </c>
      <c r="AO37" s="8">
        <v>2.2000000000000002</v>
      </c>
      <c r="AP37" s="9">
        <v>128</v>
      </c>
      <c r="AQ37" s="9"/>
      <c r="AR37" s="9"/>
      <c r="AS37" s="10">
        <v>53263</v>
      </c>
      <c r="AT37" s="8">
        <v>2.2000000000000002</v>
      </c>
      <c r="AU37" s="9">
        <v>133</v>
      </c>
      <c r="AV37" s="9"/>
      <c r="AW37" s="9"/>
      <c r="AX37" s="10">
        <v>60700</v>
      </c>
      <c r="AY37" s="8">
        <v>2.2000000000000002</v>
      </c>
      <c r="AZ37" s="9">
        <v>142</v>
      </c>
      <c r="BA37" s="9"/>
      <c r="BB37" s="9"/>
      <c r="BC37" s="10">
        <v>68627</v>
      </c>
      <c r="BD37" s="8">
        <v>2.2000000000000002</v>
      </c>
      <c r="BE37" s="9">
        <v>149</v>
      </c>
      <c r="BF37" s="9"/>
      <c r="BG37" s="9"/>
      <c r="BH37" s="10">
        <v>76590</v>
      </c>
    </row>
    <row r="38" spans="1:60" x14ac:dyDescent="0.25">
      <c r="A38" s="8">
        <v>2.2000000000000002</v>
      </c>
      <c r="B38" s="9">
        <v>34</v>
      </c>
      <c r="C38" s="9"/>
      <c r="D38" s="9"/>
      <c r="E38" s="10">
        <v>2299</v>
      </c>
      <c r="F38" s="8">
        <v>2.2000000000000002</v>
      </c>
      <c r="G38" s="9">
        <v>37</v>
      </c>
      <c r="H38" s="9"/>
      <c r="I38" s="9"/>
      <c r="J38" s="10">
        <v>3496</v>
      </c>
      <c r="K38" s="8">
        <v>2.2000000000000002</v>
      </c>
      <c r="L38" s="9">
        <v>51</v>
      </c>
      <c r="M38" s="9"/>
      <c r="N38" s="9"/>
      <c r="O38" s="10">
        <v>7237</v>
      </c>
      <c r="P38" s="8">
        <v>2.2000000000000002</v>
      </c>
      <c r="Q38" s="9">
        <v>71</v>
      </c>
      <c r="R38" s="9"/>
      <c r="S38" s="9"/>
      <c r="T38" s="10">
        <v>14801</v>
      </c>
      <c r="U38" s="8">
        <v>2.2000000000000002</v>
      </c>
      <c r="V38" s="9">
        <v>85</v>
      </c>
      <c r="W38" s="9"/>
      <c r="X38" s="9"/>
      <c r="Y38" s="10">
        <v>22408</v>
      </c>
      <c r="Z38" s="8">
        <v>2.2000000000000002</v>
      </c>
      <c r="AA38" s="9">
        <v>98</v>
      </c>
      <c r="AB38" s="9"/>
      <c r="AC38" s="9"/>
      <c r="AD38" s="10">
        <v>29968</v>
      </c>
      <c r="AE38" s="8">
        <v>2.2000000000000002</v>
      </c>
      <c r="AF38" s="9">
        <v>108</v>
      </c>
      <c r="AG38" s="9"/>
      <c r="AH38" s="9"/>
      <c r="AI38" s="10">
        <v>37642</v>
      </c>
      <c r="AJ38" s="8">
        <v>2.2000000000000002</v>
      </c>
      <c r="AK38" s="9">
        <v>118</v>
      </c>
      <c r="AL38" s="9"/>
      <c r="AM38" s="9"/>
      <c r="AN38" s="10">
        <v>45460</v>
      </c>
      <c r="AO38" s="8">
        <v>2.2000000000000002</v>
      </c>
      <c r="AP38" s="9">
        <v>128</v>
      </c>
      <c r="AQ38" s="9"/>
      <c r="AR38" s="9"/>
      <c r="AS38" s="10">
        <v>53421</v>
      </c>
      <c r="AT38" s="8">
        <v>2.2000000000000002</v>
      </c>
      <c r="AU38" s="9">
        <v>134</v>
      </c>
      <c r="AV38" s="9"/>
      <c r="AW38" s="9"/>
      <c r="AX38" s="10">
        <v>61157</v>
      </c>
      <c r="AY38" s="8">
        <v>2.2000000000000002</v>
      </c>
      <c r="AZ38" s="9">
        <v>142</v>
      </c>
      <c r="BA38" s="9"/>
      <c r="BB38" s="9"/>
      <c r="BC38" s="10">
        <v>69040</v>
      </c>
      <c r="BD38" s="8">
        <v>2.2000000000000002</v>
      </c>
      <c r="BE38" s="9">
        <v>150</v>
      </c>
      <c r="BF38" s="9"/>
      <c r="BG38" s="9"/>
      <c r="BH38" s="10">
        <v>76755</v>
      </c>
    </row>
    <row r="39" spans="1:60" x14ac:dyDescent="0.25">
      <c r="A39" s="8">
        <v>2.2000000000000002</v>
      </c>
      <c r="B39" s="9">
        <v>35</v>
      </c>
      <c r="C39" s="9"/>
      <c r="D39" s="9"/>
      <c r="E39" s="10">
        <v>2281</v>
      </c>
      <c r="F39" s="8">
        <v>2.2000000000000002</v>
      </c>
      <c r="G39" s="9">
        <v>37</v>
      </c>
      <c r="H39" s="9"/>
      <c r="I39" s="9"/>
      <c r="J39" s="10">
        <v>3579</v>
      </c>
      <c r="K39" s="8">
        <v>2.2000000000000002</v>
      </c>
      <c r="L39" s="9">
        <v>51</v>
      </c>
      <c r="M39" s="9"/>
      <c r="N39" s="9"/>
      <c r="O39" s="10">
        <v>7252</v>
      </c>
      <c r="P39" s="8">
        <v>2.2000000000000002</v>
      </c>
      <c r="Q39" s="9">
        <v>70</v>
      </c>
      <c r="R39" s="9"/>
      <c r="S39" s="9"/>
      <c r="T39" s="10">
        <v>14747</v>
      </c>
      <c r="U39" s="8">
        <v>2.2000000000000002</v>
      </c>
      <c r="V39" s="9">
        <v>85</v>
      </c>
      <c r="W39" s="9"/>
      <c r="X39" s="9"/>
      <c r="Y39" s="10">
        <v>22425</v>
      </c>
      <c r="Z39" s="8">
        <v>2.2000000000000002</v>
      </c>
      <c r="AA39" s="9">
        <v>97</v>
      </c>
      <c r="AB39" s="9"/>
      <c r="AC39" s="9"/>
      <c r="AD39" s="10">
        <v>30229</v>
      </c>
      <c r="AE39" s="8">
        <v>2.2000000000000002</v>
      </c>
      <c r="AF39" s="9">
        <v>109</v>
      </c>
      <c r="AG39" s="9"/>
      <c r="AH39" s="9"/>
      <c r="AI39" s="10">
        <v>37599</v>
      </c>
      <c r="AJ39" s="8">
        <v>2.2000000000000002</v>
      </c>
      <c r="AK39" s="9">
        <v>118</v>
      </c>
      <c r="AL39" s="9"/>
      <c r="AM39" s="9"/>
      <c r="AN39" s="10">
        <v>45566</v>
      </c>
      <c r="AO39" s="8">
        <v>2.2000000000000002</v>
      </c>
      <c r="AP39" s="9">
        <v>128</v>
      </c>
      <c r="AQ39" s="9"/>
      <c r="AR39" s="9"/>
      <c r="AS39" s="10">
        <v>53254</v>
      </c>
      <c r="AT39" s="8">
        <v>2.2000000000000002</v>
      </c>
      <c r="AU39" s="9">
        <v>134</v>
      </c>
      <c r="AV39" s="9"/>
      <c r="AW39" s="9"/>
      <c r="AX39" s="10">
        <v>61032</v>
      </c>
      <c r="AY39" s="8">
        <v>2.2000000000000002</v>
      </c>
      <c r="AZ39" s="9">
        <v>143</v>
      </c>
      <c r="BA39" s="9"/>
      <c r="BB39" s="9"/>
      <c r="BC39" s="10">
        <v>68679</v>
      </c>
      <c r="BD39" s="8">
        <v>2.2000000000000002</v>
      </c>
      <c r="BE39" s="9">
        <v>151</v>
      </c>
      <c r="BF39" s="9"/>
      <c r="BG39" s="9"/>
      <c r="BH39" s="10">
        <v>76597</v>
      </c>
    </row>
    <row r="40" spans="1:60" x14ac:dyDescent="0.25">
      <c r="A40" s="8">
        <v>2.2000000000000002</v>
      </c>
      <c r="B40" s="9">
        <v>34</v>
      </c>
      <c r="C40" s="9"/>
      <c r="D40" s="9"/>
      <c r="E40" s="10">
        <v>2263</v>
      </c>
      <c r="F40" s="8">
        <v>2.2000000000000002</v>
      </c>
      <c r="G40" s="9">
        <v>37</v>
      </c>
      <c r="H40" s="9"/>
      <c r="I40" s="9"/>
      <c r="J40" s="10">
        <v>3491</v>
      </c>
      <c r="K40" s="8">
        <v>2.2000000000000002</v>
      </c>
      <c r="L40" s="9">
        <v>52</v>
      </c>
      <c r="M40" s="9"/>
      <c r="N40" s="9"/>
      <c r="O40" s="10">
        <v>7256</v>
      </c>
      <c r="P40" s="8">
        <v>2.2000000000000002</v>
      </c>
      <c r="Q40" s="9">
        <v>69</v>
      </c>
      <c r="R40" s="9"/>
      <c r="S40" s="9"/>
      <c r="T40" s="10">
        <v>14750</v>
      </c>
      <c r="U40" s="8">
        <v>2.2000000000000002</v>
      </c>
      <c r="V40" s="9">
        <v>84</v>
      </c>
      <c r="W40" s="9"/>
      <c r="X40" s="9"/>
      <c r="Y40" s="10">
        <v>22391</v>
      </c>
      <c r="Z40" s="8">
        <v>2.2000000000000002</v>
      </c>
      <c r="AA40" s="9">
        <v>99</v>
      </c>
      <c r="AB40" s="9"/>
      <c r="AC40" s="9"/>
      <c r="AD40" s="10">
        <v>30118</v>
      </c>
      <c r="AE40" s="8">
        <v>2.2000000000000002</v>
      </c>
      <c r="AF40" s="9">
        <v>108</v>
      </c>
      <c r="AG40" s="9"/>
      <c r="AH40" s="9"/>
      <c r="AI40" s="10">
        <v>37734</v>
      </c>
      <c r="AJ40" s="8">
        <v>2.2000000000000002</v>
      </c>
      <c r="AK40" s="9">
        <v>117</v>
      </c>
      <c r="AL40" s="9"/>
      <c r="AM40" s="9"/>
      <c r="AN40" s="10">
        <v>45521</v>
      </c>
      <c r="AO40" s="8">
        <v>2.2000000000000002</v>
      </c>
      <c r="AP40" s="9">
        <v>128</v>
      </c>
      <c r="AQ40" s="9"/>
      <c r="AR40" s="9"/>
      <c r="AS40" s="10">
        <v>53332</v>
      </c>
      <c r="AT40" s="8">
        <v>2.2000000000000002</v>
      </c>
      <c r="AU40" s="9">
        <v>134</v>
      </c>
      <c r="AV40" s="9"/>
      <c r="AW40" s="9"/>
      <c r="AX40" s="10">
        <v>60893</v>
      </c>
      <c r="AY40" s="8">
        <v>2.2000000000000002</v>
      </c>
      <c r="AZ40" s="9">
        <v>143</v>
      </c>
      <c r="BA40" s="9"/>
      <c r="BB40" s="9"/>
      <c r="BC40" s="10">
        <v>68612</v>
      </c>
      <c r="BD40" s="8">
        <v>2.2000000000000002</v>
      </c>
      <c r="BE40" s="9">
        <v>151</v>
      </c>
      <c r="BF40" s="9"/>
      <c r="BG40" s="9"/>
      <c r="BH40" s="10">
        <v>76445</v>
      </c>
    </row>
    <row r="41" spans="1:60" x14ac:dyDescent="0.25">
      <c r="A41" s="8">
        <v>2.2000000000000002</v>
      </c>
      <c r="B41" s="9">
        <v>34</v>
      </c>
      <c r="C41" s="9"/>
      <c r="D41" s="9"/>
      <c r="E41" s="10">
        <v>2275</v>
      </c>
      <c r="F41" s="8">
        <v>2.2000000000000002</v>
      </c>
      <c r="G41" s="9">
        <v>37</v>
      </c>
      <c r="H41" s="9"/>
      <c r="I41" s="9"/>
      <c r="J41" s="10">
        <v>3443</v>
      </c>
      <c r="K41" s="8">
        <v>2.2000000000000002</v>
      </c>
      <c r="L41" s="9">
        <v>52</v>
      </c>
      <c r="M41" s="9"/>
      <c r="N41" s="9"/>
      <c r="O41" s="10">
        <v>7280</v>
      </c>
      <c r="P41" s="8">
        <v>2.2000000000000002</v>
      </c>
      <c r="Q41" s="9">
        <v>70</v>
      </c>
      <c r="R41" s="9"/>
      <c r="S41" s="9"/>
      <c r="T41" s="10">
        <v>14740</v>
      </c>
      <c r="U41" s="8">
        <v>2.2000000000000002</v>
      </c>
      <c r="V41" s="9">
        <v>86</v>
      </c>
      <c r="W41" s="9"/>
      <c r="X41" s="9"/>
      <c r="Y41" s="10">
        <v>22482</v>
      </c>
      <c r="Z41" s="8">
        <v>2.2000000000000002</v>
      </c>
      <c r="AA41" s="9">
        <v>98</v>
      </c>
      <c r="AB41" s="9"/>
      <c r="AC41" s="9"/>
      <c r="AD41" s="10">
        <v>30031</v>
      </c>
      <c r="AE41" s="8">
        <v>2.2000000000000002</v>
      </c>
      <c r="AF41" s="9">
        <v>109</v>
      </c>
      <c r="AG41" s="9"/>
      <c r="AH41" s="9"/>
      <c r="AI41" s="10">
        <v>37704</v>
      </c>
      <c r="AJ41" s="8">
        <v>2.2000000000000002</v>
      </c>
      <c r="AK41" s="9">
        <v>118</v>
      </c>
      <c r="AL41" s="9"/>
      <c r="AM41" s="9"/>
      <c r="AN41" s="10">
        <v>45388</v>
      </c>
      <c r="AO41" s="8">
        <v>2.2000000000000002</v>
      </c>
      <c r="AP41" s="9">
        <v>127</v>
      </c>
      <c r="AQ41" s="9"/>
      <c r="AR41" s="9"/>
      <c r="AS41" s="10">
        <v>53129</v>
      </c>
      <c r="AT41" s="8">
        <v>2.2000000000000002</v>
      </c>
      <c r="AU41" s="9">
        <v>134</v>
      </c>
      <c r="AV41" s="9"/>
      <c r="AW41" s="9"/>
      <c r="AX41" s="10">
        <v>60855</v>
      </c>
      <c r="AY41" s="8">
        <v>2.2000000000000002</v>
      </c>
      <c r="AZ41" s="9">
        <v>142</v>
      </c>
      <c r="BA41" s="9"/>
      <c r="BB41" s="9"/>
      <c r="BC41" s="10">
        <v>68715</v>
      </c>
      <c r="BD41" s="8">
        <v>2.2000000000000002</v>
      </c>
      <c r="BE41" s="9">
        <v>149</v>
      </c>
      <c r="BF41" s="9"/>
      <c r="BG41" s="9"/>
      <c r="BH41" s="10">
        <v>76445</v>
      </c>
    </row>
    <row r="42" spans="1:60" x14ac:dyDescent="0.25">
      <c r="A42" s="8">
        <v>2.2000000000000002</v>
      </c>
      <c r="B42" s="9">
        <v>35</v>
      </c>
      <c r="C42" s="9"/>
      <c r="D42" s="9"/>
      <c r="E42" s="10">
        <v>2281</v>
      </c>
      <c r="F42" s="8">
        <v>2.2000000000000002</v>
      </c>
      <c r="G42" s="9">
        <v>36</v>
      </c>
      <c r="H42" s="9"/>
      <c r="I42" s="9"/>
      <c r="J42" s="10">
        <v>3502</v>
      </c>
      <c r="K42" s="8">
        <v>2.2000000000000002</v>
      </c>
      <c r="L42" s="9">
        <v>51</v>
      </c>
      <c r="M42" s="9"/>
      <c r="N42" s="9"/>
      <c r="O42" s="10">
        <v>7232</v>
      </c>
      <c r="P42" s="8">
        <v>2.2000000000000002</v>
      </c>
      <c r="Q42" s="9">
        <v>71</v>
      </c>
      <c r="R42" s="9"/>
      <c r="S42" s="9"/>
      <c r="T42" s="10">
        <v>14640</v>
      </c>
      <c r="U42" s="8">
        <v>2.2000000000000002</v>
      </c>
      <c r="V42" s="9">
        <v>86</v>
      </c>
      <c r="W42" s="9"/>
      <c r="X42" s="9"/>
      <c r="Y42" s="10">
        <v>22429</v>
      </c>
      <c r="Z42" s="8">
        <v>2.2000000000000002</v>
      </c>
      <c r="AA42" s="9">
        <v>99</v>
      </c>
      <c r="AB42" s="9"/>
      <c r="AC42" s="9"/>
      <c r="AD42" s="10">
        <v>30079</v>
      </c>
      <c r="AE42" s="8">
        <v>2.2000000000000002</v>
      </c>
      <c r="AF42" s="9">
        <v>108</v>
      </c>
      <c r="AG42" s="9"/>
      <c r="AH42" s="9"/>
      <c r="AI42" s="10">
        <v>37785</v>
      </c>
      <c r="AJ42" s="8">
        <v>2.2000000000000002</v>
      </c>
      <c r="AK42" s="9">
        <v>118</v>
      </c>
      <c r="AL42" s="9"/>
      <c r="AM42" s="9"/>
      <c r="AN42" s="10">
        <v>45322</v>
      </c>
      <c r="AO42" s="8">
        <v>2.2000000000000002</v>
      </c>
      <c r="AP42" s="9">
        <v>127</v>
      </c>
      <c r="AQ42" s="9"/>
      <c r="AR42" s="9"/>
      <c r="AS42" s="10">
        <v>53219</v>
      </c>
      <c r="AT42" s="8">
        <v>2.2000000000000002</v>
      </c>
      <c r="AU42" s="9">
        <v>134</v>
      </c>
      <c r="AV42" s="9"/>
      <c r="AW42" s="9"/>
      <c r="AX42" s="10">
        <v>60952</v>
      </c>
      <c r="AY42" s="8">
        <v>2.2000000000000002</v>
      </c>
      <c r="AZ42" s="9">
        <v>143</v>
      </c>
      <c r="BA42" s="9"/>
      <c r="BB42" s="9"/>
      <c r="BC42" s="10">
        <v>68870</v>
      </c>
      <c r="BD42" s="8">
        <v>2.2000000000000002</v>
      </c>
      <c r="BE42" s="9">
        <v>150</v>
      </c>
      <c r="BF42" s="9"/>
      <c r="BG42" s="9"/>
      <c r="BH42" s="10">
        <v>76405</v>
      </c>
    </row>
    <row r="43" spans="1:60" x14ac:dyDescent="0.25">
      <c r="A43" s="8">
        <v>2.2000000000000002</v>
      </c>
      <c r="B43" s="9">
        <v>35</v>
      </c>
      <c r="C43" s="9"/>
      <c r="D43" s="9"/>
      <c r="E43" s="10">
        <v>2276</v>
      </c>
      <c r="F43" s="8">
        <v>2.2000000000000002</v>
      </c>
      <c r="G43" s="9">
        <v>36</v>
      </c>
      <c r="H43" s="9"/>
      <c r="I43" s="9"/>
      <c r="J43" s="10">
        <v>3542</v>
      </c>
      <c r="K43" s="8">
        <v>2.2000000000000002</v>
      </c>
      <c r="L43" s="9">
        <v>52</v>
      </c>
      <c r="M43" s="9"/>
      <c r="N43" s="9"/>
      <c r="O43" s="10">
        <v>7307</v>
      </c>
      <c r="P43" s="8">
        <v>2.2000000000000002</v>
      </c>
      <c r="Q43" s="9">
        <v>70</v>
      </c>
      <c r="R43" s="9"/>
      <c r="S43" s="9"/>
      <c r="T43" s="10">
        <v>14776</v>
      </c>
      <c r="U43" s="8">
        <v>2.2000000000000002</v>
      </c>
      <c r="V43" s="9">
        <v>86</v>
      </c>
      <c r="W43" s="9"/>
      <c r="X43" s="9"/>
      <c r="Y43" s="10">
        <v>22394</v>
      </c>
      <c r="Z43" s="8">
        <v>2.2000000000000002</v>
      </c>
      <c r="AA43" s="9">
        <v>98</v>
      </c>
      <c r="AB43" s="9"/>
      <c r="AC43" s="9"/>
      <c r="AD43" s="10">
        <v>29826</v>
      </c>
      <c r="AE43" s="8">
        <v>2.2000000000000002</v>
      </c>
      <c r="AF43" s="9">
        <v>109</v>
      </c>
      <c r="AG43" s="9"/>
      <c r="AH43" s="9"/>
      <c r="AI43" s="10">
        <v>37547</v>
      </c>
      <c r="AJ43" s="8">
        <v>2.2000000000000002</v>
      </c>
      <c r="AK43" s="9">
        <v>119</v>
      </c>
      <c r="AL43" s="9"/>
      <c r="AM43" s="9"/>
      <c r="AN43" s="10">
        <v>45326</v>
      </c>
      <c r="AO43" s="8">
        <v>2.2000000000000002</v>
      </c>
      <c r="AP43" s="9">
        <v>127</v>
      </c>
      <c r="AQ43" s="9"/>
      <c r="AR43" s="9"/>
      <c r="AS43" s="10">
        <v>53357</v>
      </c>
      <c r="AT43" s="8">
        <v>2.2000000000000002</v>
      </c>
      <c r="AU43" s="9">
        <v>135</v>
      </c>
      <c r="AV43" s="9"/>
      <c r="AW43" s="9"/>
      <c r="AX43" s="10">
        <v>60770</v>
      </c>
      <c r="AY43" s="8">
        <v>2.2000000000000002</v>
      </c>
      <c r="AZ43" s="9">
        <v>141</v>
      </c>
      <c r="BA43" s="9"/>
      <c r="BB43" s="9"/>
      <c r="BC43" s="10">
        <v>68907</v>
      </c>
      <c r="BD43" s="8">
        <v>2.2000000000000002</v>
      </c>
      <c r="BE43" s="9">
        <v>151</v>
      </c>
      <c r="BF43" s="9"/>
      <c r="BG43" s="9"/>
      <c r="BH43" s="10">
        <v>76630</v>
      </c>
    </row>
    <row r="44" spans="1:60" x14ac:dyDescent="0.25">
      <c r="A44" s="8">
        <v>2.2000000000000002</v>
      </c>
      <c r="B44" s="9">
        <v>35</v>
      </c>
      <c r="C44" s="9"/>
      <c r="D44" s="9"/>
      <c r="E44" s="10">
        <v>2307</v>
      </c>
      <c r="F44" s="8">
        <v>2.2000000000000002</v>
      </c>
      <c r="G44" s="9">
        <v>36</v>
      </c>
      <c r="H44" s="9"/>
      <c r="I44" s="9"/>
      <c r="J44" s="10">
        <v>3479</v>
      </c>
      <c r="K44" s="8">
        <v>2.2000000000000002</v>
      </c>
      <c r="L44" s="9">
        <v>51</v>
      </c>
      <c r="M44" s="9"/>
      <c r="N44" s="9"/>
      <c r="O44" s="10">
        <v>7177</v>
      </c>
      <c r="P44" s="8">
        <v>2.2000000000000002</v>
      </c>
      <c r="Q44" s="9">
        <v>70</v>
      </c>
      <c r="R44" s="9"/>
      <c r="S44" s="9"/>
      <c r="T44" s="10">
        <v>14823</v>
      </c>
      <c r="U44" s="8">
        <v>2.2000000000000002</v>
      </c>
      <c r="V44" s="9">
        <v>86</v>
      </c>
      <c r="W44" s="9"/>
      <c r="X44" s="9"/>
      <c r="Y44" s="10">
        <v>22433</v>
      </c>
      <c r="Z44" s="8">
        <v>2.2000000000000002</v>
      </c>
      <c r="AA44" s="9">
        <v>98</v>
      </c>
      <c r="AB44" s="9"/>
      <c r="AC44" s="9"/>
      <c r="AD44" s="10">
        <v>30052</v>
      </c>
      <c r="AE44" s="8">
        <v>2.2000000000000002</v>
      </c>
      <c r="AF44" s="9">
        <v>107</v>
      </c>
      <c r="AG44" s="9"/>
      <c r="AH44" s="9"/>
      <c r="AI44" s="10">
        <v>37534</v>
      </c>
      <c r="AJ44" s="8">
        <v>2.2000000000000002</v>
      </c>
      <c r="AK44" s="9">
        <v>118</v>
      </c>
      <c r="AL44" s="9"/>
      <c r="AM44" s="9"/>
      <c r="AN44" s="10">
        <v>45295</v>
      </c>
      <c r="AO44" s="8">
        <v>2.2000000000000002</v>
      </c>
      <c r="AP44" s="9">
        <v>128</v>
      </c>
      <c r="AQ44" s="9"/>
      <c r="AR44" s="9"/>
      <c r="AS44" s="10">
        <v>53332</v>
      </c>
      <c r="AT44" s="8">
        <v>2.2000000000000002</v>
      </c>
      <c r="AU44" s="9">
        <v>134</v>
      </c>
      <c r="AV44" s="9"/>
      <c r="AW44" s="9"/>
      <c r="AX44" s="10">
        <v>61088</v>
      </c>
      <c r="AY44" s="8">
        <v>2.2000000000000002</v>
      </c>
      <c r="AZ44" s="9">
        <v>143</v>
      </c>
      <c r="BA44" s="9"/>
      <c r="BB44" s="9"/>
      <c r="BC44" s="10">
        <v>68708</v>
      </c>
      <c r="BD44" s="8">
        <v>2.2000000000000002</v>
      </c>
      <c r="BE44" s="9">
        <v>150</v>
      </c>
      <c r="BF44" s="9"/>
      <c r="BG44" s="9"/>
      <c r="BH44" s="10">
        <v>76443</v>
      </c>
    </row>
    <row r="45" spans="1:60" x14ac:dyDescent="0.25">
      <c r="A45" s="8">
        <v>2.2000000000000002</v>
      </c>
      <c r="B45" s="9">
        <v>35</v>
      </c>
      <c r="C45" s="9"/>
      <c r="D45" s="9"/>
      <c r="E45" s="10">
        <v>2250</v>
      </c>
      <c r="F45" s="8">
        <v>2.2000000000000002</v>
      </c>
      <c r="G45" s="9">
        <v>36</v>
      </c>
      <c r="H45" s="9"/>
      <c r="I45" s="9"/>
      <c r="J45" s="10">
        <v>3542</v>
      </c>
      <c r="K45" s="8">
        <v>2.2000000000000002</v>
      </c>
      <c r="L45" s="9">
        <v>50</v>
      </c>
      <c r="M45" s="9"/>
      <c r="N45" s="9"/>
      <c r="O45" s="10">
        <v>7281</v>
      </c>
      <c r="P45" s="8">
        <v>2.2000000000000002</v>
      </c>
      <c r="Q45" s="9">
        <v>71</v>
      </c>
      <c r="R45" s="9"/>
      <c r="S45" s="9"/>
      <c r="T45" s="10">
        <v>14753</v>
      </c>
      <c r="U45" s="8">
        <v>2.2000000000000002</v>
      </c>
      <c r="V45" s="9">
        <v>85</v>
      </c>
      <c r="W45" s="9"/>
      <c r="X45" s="9"/>
      <c r="Y45" s="10">
        <v>22308</v>
      </c>
      <c r="Z45" s="8">
        <v>2.2000000000000002</v>
      </c>
      <c r="AA45" s="9">
        <v>99</v>
      </c>
      <c r="AB45" s="9"/>
      <c r="AC45" s="9"/>
      <c r="AD45" s="10">
        <v>30025</v>
      </c>
      <c r="AE45" s="8">
        <v>2.2000000000000002</v>
      </c>
      <c r="AF45" s="9">
        <v>108</v>
      </c>
      <c r="AG45" s="9"/>
      <c r="AH45" s="9"/>
      <c r="AI45" s="10">
        <v>37660</v>
      </c>
      <c r="AJ45" s="8">
        <v>2.2000000000000002</v>
      </c>
      <c r="AK45" s="9">
        <v>118</v>
      </c>
      <c r="AL45" s="9"/>
      <c r="AM45" s="9"/>
      <c r="AN45" s="10">
        <v>45385</v>
      </c>
      <c r="AO45" s="8">
        <v>2.2000000000000002</v>
      </c>
      <c r="AP45" s="9">
        <v>127</v>
      </c>
      <c r="AQ45" s="9"/>
      <c r="AR45" s="9"/>
      <c r="AS45" s="10">
        <v>53507</v>
      </c>
      <c r="AT45" s="8">
        <v>2.2000000000000002</v>
      </c>
      <c r="AU45" s="9">
        <v>134</v>
      </c>
      <c r="AV45" s="9"/>
      <c r="AW45" s="9"/>
      <c r="AX45" s="10">
        <v>60771</v>
      </c>
      <c r="AY45" s="8">
        <v>2.2000000000000002</v>
      </c>
      <c r="AZ45" s="9">
        <v>142</v>
      </c>
      <c r="BA45" s="9"/>
      <c r="BB45" s="9"/>
      <c r="BC45" s="10">
        <v>68711</v>
      </c>
      <c r="BD45" s="8">
        <v>2.2000000000000002</v>
      </c>
      <c r="BE45" s="9">
        <v>150</v>
      </c>
      <c r="BF45" s="9"/>
      <c r="BG45" s="9"/>
      <c r="BH45" s="10">
        <v>76844</v>
      </c>
    </row>
    <row r="46" spans="1:60" x14ac:dyDescent="0.25">
      <c r="A46" s="8">
        <v>2.2000000000000002</v>
      </c>
      <c r="B46" s="9">
        <v>34</v>
      </c>
      <c r="C46" s="9"/>
      <c r="D46" s="9"/>
      <c r="E46" s="10">
        <v>2257</v>
      </c>
      <c r="F46" s="8">
        <v>2.2000000000000002</v>
      </c>
      <c r="G46" s="9">
        <v>37</v>
      </c>
      <c r="H46" s="9"/>
      <c r="I46" s="9"/>
      <c r="J46" s="10">
        <v>3445</v>
      </c>
      <c r="K46" s="8">
        <v>2.2000000000000002</v>
      </c>
      <c r="L46" s="9">
        <v>52</v>
      </c>
      <c r="M46" s="9"/>
      <c r="N46" s="9"/>
      <c r="O46" s="10">
        <v>7194</v>
      </c>
      <c r="P46" s="8">
        <v>2.2000000000000002</v>
      </c>
      <c r="Q46" s="9">
        <v>70</v>
      </c>
      <c r="R46" s="9"/>
      <c r="S46" s="9"/>
      <c r="T46" s="10">
        <v>14716</v>
      </c>
      <c r="U46" s="8">
        <v>2.2000000000000002</v>
      </c>
      <c r="V46" s="9">
        <v>86</v>
      </c>
      <c r="W46" s="9"/>
      <c r="X46" s="9"/>
      <c r="Y46" s="10">
        <v>22334</v>
      </c>
      <c r="Z46" s="8">
        <v>2.2000000000000002</v>
      </c>
      <c r="AA46" s="9">
        <v>99</v>
      </c>
      <c r="AB46" s="9"/>
      <c r="AC46" s="9"/>
      <c r="AD46" s="10">
        <v>30154</v>
      </c>
      <c r="AE46" s="8">
        <v>2.2000000000000002</v>
      </c>
      <c r="AF46" s="9">
        <v>109</v>
      </c>
      <c r="AG46" s="9"/>
      <c r="AH46" s="9"/>
      <c r="AI46" s="10">
        <v>37748</v>
      </c>
      <c r="AJ46" s="8">
        <v>2.2000000000000002</v>
      </c>
      <c r="AK46" s="9">
        <v>118</v>
      </c>
      <c r="AL46" s="9"/>
      <c r="AM46" s="9"/>
      <c r="AN46" s="10">
        <v>45342</v>
      </c>
      <c r="AO46" s="8">
        <v>2.2000000000000002</v>
      </c>
      <c r="AP46" s="9">
        <v>128</v>
      </c>
      <c r="AQ46" s="9"/>
      <c r="AR46" s="9"/>
      <c r="AS46" s="10">
        <v>53288</v>
      </c>
      <c r="AT46" s="8">
        <v>2.2000000000000002</v>
      </c>
      <c r="AU46" s="9">
        <v>134</v>
      </c>
      <c r="AV46" s="9"/>
      <c r="AW46" s="9"/>
      <c r="AX46" s="10">
        <v>61094</v>
      </c>
      <c r="AY46" s="8">
        <v>2.2000000000000002</v>
      </c>
      <c r="AZ46" s="9">
        <v>142</v>
      </c>
      <c r="BA46" s="9"/>
      <c r="BB46" s="9"/>
      <c r="BC46" s="10">
        <v>68628</v>
      </c>
      <c r="BD46" s="8">
        <v>2.2000000000000002</v>
      </c>
      <c r="BE46" s="9">
        <v>150</v>
      </c>
      <c r="BF46" s="9"/>
      <c r="BG46" s="9"/>
      <c r="BH46" s="10">
        <v>76686</v>
      </c>
    </row>
    <row r="47" spans="1:60" x14ac:dyDescent="0.25">
      <c r="A47" s="8">
        <v>2.2000000000000002</v>
      </c>
      <c r="B47" s="9">
        <v>35</v>
      </c>
      <c r="C47" s="9"/>
      <c r="D47" s="9"/>
      <c r="E47" s="10">
        <v>2265</v>
      </c>
      <c r="F47" s="8">
        <v>2.2000000000000002</v>
      </c>
      <c r="G47" s="9">
        <v>37</v>
      </c>
      <c r="H47" s="9"/>
      <c r="I47" s="9"/>
      <c r="J47" s="10">
        <v>3554</v>
      </c>
      <c r="K47" s="8">
        <v>2.2000000000000002</v>
      </c>
      <c r="L47" s="9">
        <v>52</v>
      </c>
      <c r="M47" s="9"/>
      <c r="N47" s="9"/>
      <c r="O47" s="10">
        <v>7188</v>
      </c>
      <c r="P47" s="8">
        <v>2.2000000000000002</v>
      </c>
      <c r="Q47" s="9">
        <v>71</v>
      </c>
      <c r="R47" s="9"/>
      <c r="S47" s="9"/>
      <c r="T47" s="10">
        <v>14819</v>
      </c>
      <c r="U47" s="8">
        <v>2.2000000000000002</v>
      </c>
      <c r="V47" s="9">
        <v>86</v>
      </c>
      <c r="W47" s="9"/>
      <c r="X47" s="9"/>
      <c r="Y47" s="10">
        <v>22416</v>
      </c>
      <c r="Z47" s="8">
        <v>2.2000000000000002</v>
      </c>
      <c r="AA47" s="9">
        <v>98</v>
      </c>
      <c r="AB47" s="9"/>
      <c r="AC47" s="9"/>
      <c r="AD47" s="10">
        <v>30077</v>
      </c>
      <c r="AE47" s="8">
        <v>2.2000000000000002</v>
      </c>
      <c r="AF47" s="9">
        <v>108</v>
      </c>
      <c r="AG47" s="9"/>
      <c r="AH47" s="9"/>
      <c r="AI47" s="10">
        <v>37564</v>
      </c>
      <c r="AJ47" s="8">
        <v>2.2000000000000002</v>
      </c>
      <c r="AK47" s="9">
        <v>119</v>
      </c>
      <c r="AL47" s="9"/>
      <c r="AM47" s="9"/>
      <c r="AN47" s="10">
        <v>45461</v>
      </c>
      <c r="AO47" s="8">
        <v>2.2000000000000002</v>
      </c>
      <c r="AP47" s="9">
        <v>126</v>
      </c>
      <c r="AQ47" s="9"/>
      <c r="AR47" s="9"/>
      <c r="AS47" s="10">
        <v>53511</v>
      </c>
      <c r="AT47" s="8">
        <v>2.2000000000000002</v>
      </c>
      <c r="AU47" s="9">
        <v>134</v>
      </c>
      <c r="AV47" s="9"/>
      <c r="AW47" s="9"/>
      <c r="AX47" s="10">
        <v>61035</v>
      </c>
      <c r="AY47" s="8">
        <v>2.2000000000000002</v>
      </c>
      <c r="AZ47" s="9">
        <v>143</v>
      </c>
      <c r="BA47" s="9"/>
      <c r="BB47" s="9"/>
      <c r="BC47" s="10">
        <v>68844</v>
      </c>
      <c r="BD47" s="8">
        <v>2.2000000000000002</v>
      </c>
      <c r="BE47" s="9">
        <v>149</v>
      </c>
      <c r="BF47" s="9"/>
      <c r="BG47" s="9"/>
      <c r="BH47" s="10">
        <v>77076</v>
      </c>
    </row>
    <row r="48" spans="1:60" x14ac:dyDescent="0.25">
      <c r="A48" s="8">
        <v>2.2000000000000002</v>
      </c>
      <c r="B48" s="9">
        <v>34</v>
      </c>
      <c r="C48" s="9"/>
      <c r="D48" s="9"/>
      <c r="E48" s="10">
        <v>2276</v>
      </c>
      <c r="F48" s="8">
        <v>2.2000000000000002</v>
      </c>
      <c r="G48" s="9">
        <v>37</v>
      </c>
      <c r="H48" s="9"/>
      <c r="I48" s="9"/>
      <c r="J48" s="10">
        <v>3509</v>
      </c>
      <c r="K48" s="8">
        <v>2.2000000000000002</v>
      </c>
      <c r="L48" s="9">
        <v>51</v>
      </c>
      <c r="M48" s="9"/>
      <c r="N48" s="9"/>
      <c r="O48" s="10">
        <v>7350</v>
      </c>
      <c r="P48" s="8">
        <v>2.2000000000000002</v>
      </c>
      <c r="Q48" s="9">
        <v>71</v>
      </c>
      <c r="R48" s="9"/>
      <c r="S48" s="9"/>
      <c r="T48" s="10">
        <v>14754</v>
      </c>
      <c r="U48" s="8">
        <v>2.2000000000000002</v>
      </c>
      <c r="V48" s="9">
        <v>86</v>
      </c>
      <c r="W48" s="9"/>
      <c r="X48" s="9"/>
      <c r="Y48" s="10">
        <v>22278</v>
      </c>
      <c r="Z48" s="8">
        <v>2.2000000000000002</v>
      </c>
      <c r="AA48" s="9">
        <v>99</v>
      </c>
      <c r="AB48" s="9"/>
      <c r="AC48" s="9"/>
      <c r="AD48" s="10">
        <v>30235</v>
      </c>
      <c r="AE48" s="8">
        <v>2.2000000000000002</v>
      </c>
      <c r="AF48" s="9">
        <v>108</v>
      </c>
      <c r="AG48" s="9"/>
      <c r="AH48" s="9"/>
      <c r="AI48" s="10">
        <v>37644</v>
      </c>
      <c r="AJ48" s="8">
        <v>2.2000000000000002</v>
      </c>
      <c r="AK48" s="9">
        <v>119</v>
      </c>
      <c r="AL48" s="9"/>
      <c r="AM48" s="9"/>
      <c r="AN48" s="10">
        <v>45468</v>
      </c>
      <c r="AO48" s="8">
        <v>2.2000000000000002</v>
      </c>
      <c r="AP48" s="9">
        <v>128</v>
      </c>
      <c r="AQ48" s="9"/>
      <c r="AR48" s="9"/>
      <c r="AS48" s="10">
        <v>53356</v>
      </c>
      <c r="AT48" s="8">
        <v>2.2000000000000002</v>
      </c>
      <c r="AU48" s="9">
        <v>135</v>
      </c>
      <c r="AV48" s="9"/>
      <c r="AW48" s="9"/>
      <c r="AX48" s="10">
        <v>60903</v>
      </c>
      <c r="AY48" s="8">
        <v>2.2000000000000002</v>
      </c>
      <c r="AZ48" s="9">
        <v>143</v>
      </c>
      <c r="BA48" s="9"/>
      <c r="BB48" s="9"/>
      <c r="BC48" s="10">
        <v>68703</v>
      </c>
      <c r="BD48" s="8">
        <v>2.2000000000000002</v>
      </c>
      <c r="BE48" s="9">
        <v>150</v>
      </c>
      <c r="BF48" s="9"/>
      <c r="BG48" s="9"/>
      <c r="BH48" s="10">
        <v>76557</v>
      </c>
    </row>
    <row r="49" spans="1:60" x14ac:dyDescent="0.25">
      <c r="A49" s="8">
        <v>2.2000000000000002</v>
      </c>
      <c r="B49" s="9">
        <v>32</v>
      </c>
      <c r="C49" s="9"/>
      <c r="D49" s="9"/>
      <c r="E49" s="10">
        <v>2316</v>
      </c>
      <c r="F49" s="8">
        <v>2.2000000000000002</v>
      </c>
      <c r="G49" s="9">
        <v>35</v>
      </c>
      <c r="H49" s="9"/>
      <c r="I49" s="9"/>
      <c r="J49" s="10">
        <v>3494</v>
      </c>
      <c r="K49" s="8">
        <v>2.2000000000000002</v>
      </c>
      <c r="L49" s="9">
        <v>51</v>
      </c>
      <c r="M49" s="9"/>
      <c r="N49" s="9"/>
      <c r="O49" s="10">
        <v>7244</v>
      </c>
      <c r="P49" s="8">
        <v>2.2000000000000002</v>
      </c>
      <c r="Q49" s="9">
        <v>71</v>
      </c>
      <c r="R49" s="9"/>
      <c r="S49" s="9"/>
      <c r="T49" s="10">
        <v>14667</v>
      </c>
      <c r="U49" s="8">
        <v>2.2000000000000002</v>
      </c>
      <c r="V49" s="9">
        <v>86</v>
      </c>
      <c r="W49" s="9"/>
      <c r="X49" s="9"/>
      <c r="Y49" s="10">
        <v>22302</v>
      </c>
      <c r="Z49" s="8">
        <v>2.2000000000000002</v>
      </c>
      <c r="AA49" s="9">
        <v>99</v>
      </c>
      <c r="AB49" s="9"/>
      <c r="AC49" s="9"/>
      <c r="AD49" s="10">
        <v>30087</v>
      </c>
      <c r="AE49" s="8">
        <v>2.2000000000000002</v>
      </c>
      <c r="AF49" s="9">
        <v>108</v>
      </c>
      <c r="AG49" s="9"/>
      <c r="AH49" s="9"/>
      <c r="AI49" s="10">
        <v>37644</v>
      </c>
      <c r="AJ49" s="8">
        <v>2.2000000000000002</v>
      </c>
      <c r="AK49" s="9">
        <v>118</v>
      </c>
      <c r="AL49" s="9"/>
      <c r="AM49" s="9"/>
      <c r="AN49" s="10">
        <v>45574</v>
      </c>
      <c r="AO49" s="8">
        <v>2.2000000000000002</v>
      </c>
      <c r="AP49" s="9">
        <v>127</v>
      </c>
      <c r="AQ49" s="9"/>
      <c r="AR49" s="9"/>
      <c r="AS49" s="10">
        <v>53318</v>
      </c>
      <c r="AT49" s="8">
        <v>2.2000000000000002</v>
      </c>
      <c r="AU49" s="9">
        <v>134</v>
      </c>
      <c r="AV49" s="9"/>
      <c r="AW49" s="9"/>
      <c r="AX49" s="10">
        <v>60740</v>
      </c>
      <c r="AY49" s="8">
        <v>2.2000000000000002</v>
      </c>
      <c r="AZ49" s="9">
        <v>143</v>
      </c>
      <c r="BA49" s="9"/>
      <c r="BB49" s="9"/>
      <c r="BC49" s="10">
        <v>68590</v>
      </c>
      <c r="BD49" s="8">
        <v>2.2000000000000002</v>
      </c>
      <c r="BE49" s="9">
        <v>150</v>
      </c>
      <c r="BF49" s="9"/>
      <c r="BG49" s="9"/>
      <c r="BH49" s="10">
        <v>76634</v>
      </c>
    </row>
    <row r="50" spans="1:60" x14ac:dyDescent="0.25">
      <c r="A50" s="8">
        <v>2.2000000000000002</v>
      </c>
      <c r="B50" s="9">
        <v>35</v>
      </c>
      <c r="C50" s="9"/>
      <c r="D50" s="9"/>
      <c r="E50" s="10">
        <v>2252</v>
      </c>
      <c r="F50" s="8">
        <v>2.2000000000000002</v>
      </c>
      <c r="G50" s="9">
        <v>36</v>
      </c>
      <c r="H50" s="9"/>
      <c r="I50" s="9"/>
      <c r="J50" s="10">
        <v>3463</v>
      </c>
      <c r="K50" s="8">
        <v>2.2000000000000002</v>
      </c>
      <c r="L50" s="9">
        <v>52</v>
      </c>
      <c r="M50" s="9"/>
      <c r="N50" s="9"/>
      <c r="O50" s="10">
        <v>7223</v>
      </c>
      <c r="P50" s="8">
        <v>2.2000000000000002</v>
      </c>
      <c r="Q50" s="9">
        <v>71</v>
      </c>
      <c r="R50" s="9"/>
      <c r="S50" s="9"/>
      <c r="T50" s="10">
        <v>14824</v>
      </c>
      <c r="U50" s="8">
        <v>2.2000000000000002</v>
      </c>
      <c r="V50" s="9">
        <v>85</v>
      </c>
      <c r="W50" s="9"/>
      <c r="X50" s="9"/>
      <c r="Y50" s="10">
        <v>22407</v>
      </c>
      <c r="Z50" s="8">
        <v>2.2000000000000002</v>
      </c>
      <c r="AA50" s="9">
        <v>99</v>
      </c>
      <c r="AB50" s="9"/>
      <c r="AC50" s="9"/>
      <c r="AD50" s="10">
        <v>30216</v>
      </c>
      <c r="AE50" s="8">
        <v>2.2000000000000002</v>
      </c>
      <c r="AF50" s="9">
        <v>108</v>
      </c>
      <c r="AG50" s="9"/>
      <c r="AH50" s="9"/>
      <c r="AI50" s="10">
        <v>37732</v>
      </c>
      <c r="AJ50" s="8">
        <v>2.2000000000000002</v>
      </c>
      <c r="AK50" s="9">
        <v>118</v>
      </c>
      <c r="AL50" s="9"/>
      <c r="AM50" s="9"/>
      <c r="AN50" s="10">
        <v>45270</v>
      </c>
      <c r="AO50" s="8">
        <v>2.2000000000000002</v>
      </c>
      <c r="AP50" s="9">
        <v>128</v>
      </c>
      <c r="AQ50" s="9"/>
      <c r="AR50" s="9"/>
      <c r="AS50" s="10">
        <v>52960</v>
      </c>
      <c r="AT50" s="8">
        <v>2.2000000000000002</v>
      </c>
      <c r="AU50" s="9">
        <v>134</v>
      </c>
      <c r="AV50" s="9"/>
      <c r="AW50" s="9"/>
      <c r="AX50" s="10">
        <v>60956</v>
      </c>
      <c r="AY50" s="8">
        <v>2.2000000000000002</v>
      </c>
      <c r="AZ50" s="9">
        <v>141</v>
      </c>
      <c r="BA50" s="9"/>
      <c r="BB50" s="9"/>
      <c r="BC50" s="10">
        <v>68868</v>
      </c>
      <c r="BD50" s="8">
        <v>2.2000000000000002</v>
      </c>
      <c r="BE50" s="9">
        <v>150</v>
      </c>
      <c r="BF50" s="9"/>
      <c r="BG50" s="9"/>
      <c r="BH50" s="10">
        <v>76409</v>
      </c>
    </row>
    <row r="51" spans="1:60" x14ac:dyDescent="0.25">
      <c r="A51" s="8">
        <v>2.2000000000000002</v>
      </c>
      <c r="B51" s="9">
        <v>35</v>
      </c>
      <c r="C51" s="9"/>
      <c r="D51" s="9"/>
      <c r="E51" s="10">
        <v>2288</v>
      </c>
      <c r="F51" s="8">
        <v>2.2000000000000002</v>
      </c>
      <c r="G51" s="9">
        <v>37</v>
      </c>
      <c r="H51" s="9"/>
      <c r="I51" s="9"/>
      <c r="J51" s="10">
        <v>3526</v>
      </c>
      <c r="K51" s="8">
        <v>2.2000000000000002</v>
      </c>
      <c r="L51" s="9">
        <v>52</v>
      </c>
      <c r="M51" s="9"/>
      <c r="N51" s="9"/>
      <c r="O51" s="10">
        <v>7188</v>
      </c>
      <c r="P51" s="8">
        <v>2.2000000000000002</v>
      </c>
      <c r="Q51" s="9">
        <v>71</v>
      </c>
      <c r="R51" s="9"/>
      <c r="S51" s="9"/>
      <c r="T51" s="10">
        <v>14758</v>
      </c>
      <c r="U51" s="8">
        <v>2.2000000000000002</v>
      </c>
      <c r="V51" s="9">
        <v>86</v>
      </c>
      <c r="W51" s="9"/>
      <c r="X51" s="9"/>
      <c r="Y51" s="10">
        <v>22513</v>
      </c>
      <c r="Z51" s="8">
        <v>2.2000000000000002</v>
      </c>
      <c r="AA51" s="9">
        <v>98</v>
      </c>
      <c r="AB51" s="9"/>
      <c r="AC51" s="9"/>
      <c r="AD51" s="10">
        <v>30237</v>
      </c>
      <c r="AE51" s="8">
        <v>2.2000000000000002</v>
      </c>
      <c r="AF51" s="9">
        <v>108</v>
      </c>
      <c r="AG51" s="9"/>
      <c r="AH51" s="9"/>
      <c r="AI51" s="10">
        <v>37594</v>
      </c>
      <c r="AJ51" s="8">
        <v>2.2000000000000002</v>
      </c>
      <c r="AK51" s="9">
        <v>119</v>
      </c>
      <c r="AL51" s="9"/>
      <c r="AM51" s="9"/>
      <c r="AN51" s="10">
        <v>45425</v>
      </c>
      <c r="AO51" s="8">
        <v>2.2000000000000002</v>
      </c>
      <c r="AP51" s="9">
        <v>127</v>
      </c>
      <c r="AQ51" s="9"/>
      <c r="AR51" s="9"/>
      <c r="AS51" s="10">
        <v>53277</v>
      </c>
      <c r="AT51" s="8">
        <v>2.2000000000000002</v>
      </c>
      <c r="AU51" s="9">
        <v>134</v>
      </c>
      <c r="AV51" s="9"/>
      <c r="AW51" s="9"/>
      <c r="AX51" s="10">
        <v>60805</v>
      </c>
      <c r="AY51" s="8">
        <v>2.2000000000000002</v>
      </c>
      <c r="AZ51" s="9">
        <v>141</v>
      </c>
      <c r="BA51" s="9"/>
      <c r="BB51" s="9"/>
      <c r="BC51" s="10">
        <v>68626</v>
      </c>
      <c r="BD51" s="8">
        <v>2.2000000000000002</v>
      </c>
      <c r="BE51" s="9">
        <v>151</v>
      </c>
      <c r="BF51" s="9"/>
      <c r="BG51" s="9"/>
      <c r="BH51" s="10">
        <v>76645</v>
      </c>
    </row>
    <row r="52" spans="1:60" x14ac:dyDescent="0.25">
      <c r="A52" s="8">
        <v>2.2000000000000002</v>
      </c>
      <c r="B52" s="9">
        <v>35</v>
      </c>
      <c r="C52" s="9"/>
      <c r="D52" s="9"/>
      <c r="E52" s="10">
        <v>2277</v>
      </c>
      <c r="F52" s="8">
        <v>2.2000000000000002</v>
      </c>
      <c r="G52" s="9">
        <v>37</v>
      </c>
      <c r="H52" s="9"/>
      <c r="I52" s="9"/>
      <c r="J52" s="10">
        <v>3562</v>
      </c>
      <c r="K52" s="8">
        <v>2.2000000000000002</v>
      </c>
      <c r="L52" s="9">
        <v>51</v>
      </c>
      <c r="M52" s="9"/>
      <c r="N52" s="9"/>
      <c r="O52" s="10">
        <v>7155</v>
      </c>
      <c r="P52" s="8">
        <v>2.2000000000000002</v>
      </c>
      <c r="Q52" s="9">
        <v>69</v>
      </c>
      <c r="R52" s="9"/>
      <c r="S52" s="9"/>
      <c r="T52" s="10">
        <v>14726</v>
      </c>
      <c r="U52" s="8">
        <v>2.2000000000000002</v>
      </c>
      <c r="V52" s="9">
        <v>85</v>
      </c>
      <c r="W52" s="9"/>
      <c r="X52" s="9"/>
      <c r="Y52" s="10">
        <v>22294</v>
      </c>
      <c r="Z52" s="8">
        <v>2.2000000000000002</v>
      </c>
      <c r="AA52" s="9">
        <v>97</v>
      </c>
      <c r="AB52" s="9"/>
      <c r="AC52" s="9"/>
      <c r="AD52" s="10">
        <v>30248</v>
      </c>
      <c r="AE52" s="8">
        <v>2.2000000000000002</v>
      </c>
      <c r="AF52" s="9">
        <v>108</v>
      </c>
      <c r="AG52" s="9"/>
      <c r="AH52" s="9"/>
      <c r="AI52" s="10">
        <v>37626</v>
      </c>
      <c r="AJ52" s="8">
        <v>2.2000000000000002</v>
      </c>
      <c r="AK52" s="9">
        <v>118</v>
      </c>
      <c r="AL52" s="9"/>
      <c r="AM52" s="9"/>
      <c r="AN52" s="10">
        <v>45552</v>
      </c>
      <c r="AO52" s="8">
        <v>2.2000000000000002</v>
      </c>
      <c r="AP52" s="9">
        <v>128</v>
      </c>
      <c r="AQ52" s="9"/>
      <c r="AR52" s="9"/>
      <c r="AS52" s="10">
        <v>53422</v>
      </c>
      <c r="AT52" s="8">
        <v>2.2000000000000002</v>
      </c>
      <c r="AU52" s="9">
        <v>133</v>
      </c>
      <c r="AV52" s="9"/>
      <c r="AW52" s="9"/>
      <c r="AX52" s="10">
        <v>60824</v>
      </c>
      <c r="AY52" s="8">
        <v>2.2000000000000002</v>
      </c>
      <c r="AZ52" s="9">
        <v>142</v>
      </c>
      <c r="BA52" s="9"/>
      <c r="BB52" s="9"/>
      <c r="BC52" s="10">
        <v>68938</v>
      </c>
      <c r="BD52" s="8">
        <v>2.2000000000000002</v>
      </c>
      <c r="BE52" s="9">
        <v>151</v>
      </c>
      <c r="BF52" s="9"/>
      <c r="BG52" s="9"/>
      <c r="BH52" s="10">
        <v>76993</v>
      </c>
    </row>
    <row r="53" spans="1:60" x14ac:dyDescent="0.25">
      <c r="A53" s="8">
        <v>2.2000000000000002</v>
      </c>
      <c r="B53" s="9">
        <v>35</v>
      </c>
      <c r="C53" s="9"/>
      <c r="D53" s="9"/>
      <c r="E53" s="10">
        <v>2310</v>
      </c>
      <c r="F53" s="8">
        <v>2.2000000000000002</v>
      </c>
      <c r="G53" s="9">
        <v>37</v>
      </c>
      <c r="H53" s="9"/>
      <c r="I53" s="9"/>
      <c r="J53" s="10">
        <v>3467</v>
      </c>
      <c r="K53" s="8">
        <v>2.2000000000000002</v>
      </c>
      <c r="L53" s="9">
        <v>51</v>
      </c>
      <c r="M53" s="9"/>
      <c r="N53" s="9"/>
      <c r="O53" s="10">
        <v>7293</v>
      </c>
      <c r="P53" s="8">
        <v>2.2000000000000002</v>
      </c>
      <c r="Q53" s="9">
        <v>71</v>
      </c>
      <c r="R53" s="9"/>
      <c r="S53" s="9"/>
      <c r="T53" s="10">
        <v>14720</v>
      </c>
      <c r="U53" s="8">
        <v>2.2000000000000002</v>
      </c>
      <c r="V53" s="9">
        <v>86</v>
      </c>
      <c r="W53" s="9"/>
      <c r="X53" s="9"/>
      <c r="Y53" s="10">
        <v>22442</v>
      </c>
      <c r="Z53" s="8">
        <v>2.2000000000000002</v>
      </c>
      <c r="AA53" s="9">
        <v>99</v>
      </c>
      <c r="AB53" s="9"/>
      <c r="AC53" s="9"/>
      <c r="AD53" s="10">
        <v>30223</v>
      </c>
      <c r="AE53" s="8">
        <v>2.2000000000000002</v>
      </c>
      <c r="AF53" s="9">
        <v>109</v>
      </c>
      <c r="AG53" s="9"/>
      <c r="AH53" s="9"/>
      <c r="AI53" s="10">
        <v>37385</v>
      </c>
      <c r="AJ53" s="8">
        <v>2.2000000000000002</v>
      </c>
      <c r="AK53" s="9">
        <v>118</v>
      </c>
      <c r="AL53" s="9"/>
      <c r="AM53" s="9"/>
      <c r="AN53" s="10">
        <v>45469</v>
      </c>
      <c r="AO53" s="8">
        <v>2.2000000000000002</v>
      </c>
      <c r="AP53" s="9">
        <v>126</v>
      </c>
      <c r="AQ53" s="9"/>
      <c r="AR53" s="9"/>
      <c r="AS53" s="10">
        <v>53221</v>
      </c>
      <c r="AT53" s="8">
        <v>2.2000000000000002</v>
      </c>
      <c r="AU53" s="9">
        <v>135</v>
      </c>
      <c r="AV53" s="9"/>
      <c r="AW53" s="9"/>
      <c r="AX53" s="10">
        <v>60785</v>
      </c>
      <c r="AY53" s="8">
        <v>2.2000000000000002</v>
      </c>
      <c r="AZ53" s="9">
        <v>142</v>
      </c>
      <c r="BA53" s="9"/>
      <c r="BB53" s="9"/>
      <c r="BC53" s="10">
        <v>68736</v>
      </c>
      <c r="BD53" s="8">
        <v>2.2000000000000002</v>
      </c>
      <c r="BE53" s="9">
        <v>150</v>
      </c>
      <c r="BF53" s="9"/>
      <c r="BG53" s="9"/>
      <c r="BH53" s="10">
        <v>76771</v>
      </c>
    </row>
    <row r="54" spans="1:60" x14ac:dyDescent="0.25">
      <c r="A54" s="8">
        <v>2.2000000000000002</v>
      </c>
      <c r="B54" s="9">
        <v>34</v>
      </c>
      <c r="C54" s="9"/>
      <c r="D54" s="9"/>
      <c r="E54" s="10">
        <v>2270</v>
      </c>
      <c r="F54" s="8">
        <v>2.2000000000000002</v>
      </c>
      <c r="G54" s="9">
        <v>37</v>
      </c>
      <c r="H54" s="9"/>
      <c r="I54" s="9"/>
      <c r="J54" s="10">
        <v>3560</v>
      </c>
      <c r="K54" s="8">
        <v>2.2000000000000002</v>
      </c>
      <c r="L54" s="9">
        <v>52</v>
      </c>
      <c r="M54" s="9"/>
      <c r="N54" s="9"/>
      <c r="O54" s="10">
        <v>7251</v>
      </c>
      <c r="P54" s="8">
        <v>2.2000000000000002</v>
      </c>
      <c r="Q54" s="9">
        <v>70</v>
      </c>
      <c r="R54" s="9"/>
      <c r="S54" s="9"/>
      <c r="T54" s="10">
        <v>14684</v>
      </c>
      <c r="U54" s="8">
        <v>2.2000000000000002</v>
      </c>
      <c r="V54" s="9">
        <v>85</v>
      </c>
      <c r="W54" s="9"/>
      <c r="X54" s="9"/>
      <c r="Y54" s="10">
        <v>22238</v>
      </c>
      <c r="Z54" s="8">
        <v>2.2000000000000002</v>
      </c>
      <c r="AA54" s="9">
        <v>98</v>
      </c>
      <c r="AB54" s="9"/>
      <c r="AC54" s="9"/>
      <c r="AD54" s="10">
        <v>30133</v>
      </c>
      <c r="AE54" s="8">
        <v>2.2000000000000002</v>
      </c>
      <c r="AF54" s="9">
        <v>108</v>
      </c>
      <c r="AG54" s="9"/>
      <c r="AH54" s="9"/>
      <c r="AI54" s="10">
        <v>37793</v>
      </c>
      <c r="AJ54" s="8">
        <v>2.2000000000000002</v>
      </c>
      <c r="AK54" s="9">
        <v>118</v>
      </c>
      <c r="AL54" s="9"/>
      <c r="AM54" s="9"/>
      <c r="AN54" s="10">
        <v>45471</v>
      </c>
      <c r="AO54" s="8">
        <v>2.2000000000000002</v>
      </c>
      <c r="AP54" s="9">
        <v>127</v>
      </c>
      <c r="AQ54" s="9"/>
      <c r="AR54" s="9"/>
      <c r="AS54" s="10">
        <v>53318</v>
      </c>
      <c r="AT54" s="8">
        <v>2.2000000000000002</v>
      </c>
      <c r="AU54" s="9">
        <v>133</v>
      </c>
      <c r="AV54" s="9"/>
      <c r="AW54" s="9"/>
      <c r="AX54" s="10">
        <v>60925</v>
      </c>
      <c r="AY54" s="8">
        <v>2.2000000000000002</v>
      </c>
      <c r="AZ54" s="9">
        <v>143</v>
      </c>
      <c r="BA54" s="9"/>
      <c r="BB54" s="9"/>
      <c r="BC54" s="10">
        <v>68710</v>
      </c>
      <c r="BD54" s="8">
        <v>2.2000000000000002</v>
      </c>
      <c r="BE54" s="9">
        <v>151</v>
      </c>
      <c r="BF54" s="9"/>
      <c r="BG54" s="9"/>
      <c r="BH54" s="10">
        <v>76648</v>
      </c>
    </row>
    <row r="55" spans="1:60" x14ac:dyDescent="0.25">
      <c r="A55" s="8">
        <v>2.2000000000000002</v>
      </c>
      <c r="B55" s="9">
        <v>34</v>
      </c>
      <c r="C55" s="9"/>
      <c r="D55" s="9"/>
      <c r="E55" s="10">
        <v>2238</v>
      </c>
      <c r="F55" s="8">
        <v>2.2000000000000002</v>
      </c>
      <c r="G55" s="9">
        <v>37</v>
      </c>
      <c r="H55" s="9"/>
      <c r="I55" s="9"/>
      <c r="J55" s="10">
        <v>3516</v>
      </c>
      <c r="K55" s="8">
        <v>2.2000000000000002</v>
      </c>
      <c r="L55" s="9">
        <v>51</v>
      </c>
      <c r="M55" s="9"/>
      <c r="N55" s="9"/>
      <c r="O55" s="10">
        <v>7262</v>
      </c>
      <c r="P55" s="8">
        <v>2.2000000000000002</v>
      </c>
      <c r="Q55" s="9">
        <v>71</v>
      </c>
      <c r="R55" s="9"/>
      <c r="S55" s="9"/>
      <c r="T55" s="10">
        <v>14829</v>
      </c>
      <c r="U55" s="8">
        <v>2.2000000000000002</v>
      </c>
      <c r="V55" s="9">
        <v>86</v>
      </c>
      <c r="W55" s="9"/>
      <c r="X55" s="9"/>
      <c r="Y55" s="10">
        <v>22317</v>
      </c>
      <c r="Z55" s="8">
        <v>2.2000000000000002</v>
      </c>
      <c r="AA55" s="9">
        <v>99</v>
      </c>
      <c r="AB55" s="9"/>
      <c r="AC55" s="9"/>
      <c r="AD55" s="10">
        <v>30042</v>
      </c>
      <c r="AE55" s="8">
        <v>2.2000000000000002</v>
      </c>
      <c r="AF55" s="9">
        <v>108</v>
      </c>
      <c r="AG55" s="9"/>
      <c r="AH55" s="9"/>
      <c r="AI55" s="10">
        <v>37633</v>
      </c>
      <c r="AJ55" s="8">
        <v>2.2000000000000002</v>
      </c>
      <c r="AK55" s="9">
        <v>118</v>
      </c>
      <c r="AL55" s="9"/>
      <c r="AM55" s="9"/>
      <c r="AN55" s="10">
        <v>45613</v>
      </c>
      <c r="AO55" s="8">
        <v>2.2000000000000002</v>
      </c>
      <c r="AP55" s="9">
        <v>127</v>
      </c>
      <c r="AQ55" s="9"/>
      <c r="AR55" s="9"/>
      <c r="AS55" s="10">
        <v>53248</v>
      </c>
      <c r="AT55" s="8">
        <v>2.2000000000000002</v>
      </c>
      <c r="AU55" s="9">
        <v>135</v>
      </c>
      <c r="AV55" s="9"/>
      <c r="AW55" s="9"/>
      <c r="AX55" s="10">
        <v>61075</v>
      </c>
      <c r="AY55" s="8">
        <v>2.2000000000000002</v>
      </c>
      <c r="AZ55" s="9">
        <v>142</v>
      </c>
      <c r="BA55" s="9"/>
      <c r="BB55" s="9"/>
      <c r="BC55" s="10">
        <v>69068</v>
      </c>
      <c r="BD55" s="8">
        <v>2.2000000000000002</v>
      </c>
      <c r="BE55" s="9">
        <v>151</v>
      </c>
      <c r="BF55" s="9"/>
      <c r="BG55" s="9"/>
      <c r="BH55" s="10">
        <v>76380</v>
      </c>
    </row>
    <row r="56" spans="1:60" x14ac:dyDescent="0.25">
      <c r="A56" s="8">
        <v>2.2000000000000002</v>
      </c>
      <c r="B56" s="9">
        <v>35</v>
      </c>
      <c r="C56" s="9"/>
      <c r="D56" s="9"/>
      <c r="E56" s="10">
        <v>2301</v>
      </c>
      <c r="F56" s="8">
        <v>2.2000000000000002</v>
      </c>
      <c r="G56" s="9">
        <v>35</v>
      </c>
      <c r="H56" s="9"/>
      <c r="I56" s="9"/>
      <c r="J56" s="10">
        <v>3563</v>
      </c>
      <c r="K56" s="8">
        <v>2.2000000000000002</v>
      </c>
      <c r="L56" s="9">
        <v>51</v>
      </c>
      <c r="M56" s="9"/>
      <c r="N56" s="9"/>
      <c r="O56" s="10">
        <v>7279</v>
      </c>
      <c r="P56" s="8">
        <v>2.2000000000000002</v>
      </c>
      <c r="Q56" s="9">
        <v>69</v>
      </c>
      <c r="R56" s="9"/>
      <c r="S56" s="9"/>
      <c r="T56" s="10">
        <v>14689</v>
      </c>
      <c r="U56" s="8">
        <v>2.2000000000000002</v>
      </c>
      <c r="V56" s="9">
        <v>85</v>
      </c>
      <c r="W56" s="9"/>
      <c r="X56" s="9"/>
      <c r="Y56" s="10">
        <v>22327</v>
      </c>
      <c r="Z56" s="8">
        <v>2.2000000000000002</v>
      </c>
      <c r="AA56" s="9">
        <v>98</v>
      </c>
      <c r="AB56" s="9"/>
      <c r="AC56" s="9"/>
      <c r="AD56" s="10">
        <v>30285</v>
      </c>
      <c r="AE56" s="8">
        <v>2.2000000000000002</v>
      </c>
      <c r="AF56" s="9">
        <v>108</v>
      </c>
      <c r="AG56" s="9"/>
      <c r="AH56" s="9"/>
      <c r="AI56" s="10">
        <v>37730</v>
      </c>
      <c r="AJ56" s="8">
        <v>2.2000000000000002</v>
      </c>
      <c r="AK56" s="9">
        <v>118</v>
      </c>
      <c r="AL56" s="9"/>
      <c r="AM56" s="9"/>
      <c r="AN56" s="10">
        <v>45474</v>
      </c>
      <c r="AO56" s="8">
        <v>2.2000000000000002</v>
      </c>
      <c r="AP56" s="9">
        <v>127</v>
      </c>
      <c r="AQ56" s="9"/>
      <c r="AR56" s="9"/>
      <c r="AS56" s="10">
        <v>53331</v>
      </c>
      <c r="AT56" s="8">
        <v>2.2000000000000002</v>
      </c>
      <c r="AU56" s="9">
        <v>135</v>
      </c>
      <c r="AV56" s="9"/>
      <c r="AW56" s="9"/>
      <c r="AX56" s="10">
        <v>61065</v>
      </c>
      <c r="AY56" s="8">
        <v>2.2000000000000002</v>
      </c>
      <c r="AZ56" s="9">
        <v>142</v>
      </c>
      <c r="BA56" s="9"/>
      <c r="BB56" s="9"/>
      <c r="BC56" s="10">
        <v>68599</v>
      </c>
      <c r="BD56" s="8">
        <v>2.2000000000000002</v>
      </c>
      <c r="BE56" s="9">
        <v>150</v>
      </c>
      <c r="BF56" s="9"/>
      <c r="BG56" s="9"/>
      <c r="BH56" s="10">
        <v>76658</v>
      </c>
    </row>
    <row r="57" spans="1:60" x14ac:dyDescent="0.25">
      <c r="A57" s="8">
        <v>2.2000000000000002</v>
      </c>
      <c r="B57" s="9">
        <v>35</v>
      </c>
      <c r="C57" s="9"/>
      <c r="D57" s="9"/>
      <c r="E57" s="10">
        <v>2262</v>
      </c>
      <c r="F57" s="8">
        <v>2.2000000000000002</v>
      </c>
      <c r="G57" s="9">
        <v>37</v>
      </c>
      <c r="H57" s="9"/>
      <c r="I57" s="9"/>
      <c r="J57" s="10">
        <v>3520</v>
      </c>
      <c r="K57" s="8">
        <v>2.2000000000000002</v>
      </c>
      <c r="L57" s="9">
        <v>51</v>
      </c>
      <c r="M57" s="9"/>
      <c r="N57" s="9"/>
      <c r="O57" s="10">
        <v>7217</v>
      </c>
      <c r="P57" s="8">
        <v>2.2000000000000002</v>
      </c>
      <c r="Q57" s="9">
        <v>70</v>
      </c>
      <c r="R57" s="9"/>
      <c r="S57" s="9"/>
      <c r="T57" s="10">
        <v>14767</v>
      </c>
      <c r="U57" s="8">
        <v>2.2000000000000002</v>
      </c>
      <c r="V57" s="9">
        <v>85</v>
      </c>
      <c r="W57" s="9"/>
      <c r="X57" s="9"/>
      <c r="Y57" s="10">
        <v>22458</v>
      </c>
      <c r="Z57" s="8">
        <v>2.2000000000000002</v>
      </c>
      <c r="AA57" s="9">
        <v>99</v>
      </c>
      <c r="AB57" s="9"/>
      <c r="AC57" s="9"/>
      <c r="AD57" s="10">
        <v>30152</v>
      </c>
      <c r="AE57" s="8">
        <v>2.2000000000000002</v>
      </c>
      <c r="AF57" s="9">
        <v>107</v>
      </c>
      <c r="AG57" s="9"/>
      <c r="AH57" s="9"/>
      <c r="AI57" s="10">
        <v>37685</v>
      </c>
      <c r="AJ57" s="8">
        <v>2.2000000000000002</v>
      </c>
      <c r="AK57" s="9">
        <v>118</v>
      </c>
      <c r="AL57" s="9"/>
      <c r="AM57" s="9"/>
      <c r="AN57" s="10">
        <v>45626</v>
      </c>
      <c r="AO57" s="8">
        <v>2.2000000000000002</v>
      </c>
      <c r="AP57" s="9">
        <v>127</v>
      </c>
      <c r="AQ57" s="9"/>
      <c r="AR57" s="9"/>
      <c r="AS57" s="10">
        <v>53077</v>
      </c>
      <c r="AT57" s="8">
        <v>2.2000000000000002</v>
      </c>
      <c r="AU57" s="9">
        <v>133</v>
      </c>
      <c r="AV57" s="9"/>
      <c r="AW57" s="9"/>
      <c r="AX57" s="10">
        <v>60773</v>
      </c>
      <c r="AY57" s="8">
        <v>2.2000000000000002</v>
      </c>
      <c r="AZ57" s="9">
        <v>142</v>
      </c>
      <c r="BA57" s="9"/>
      <c r="BB57" s="9"/>
      <c r="BC57" s="10">
        <v>68625</v>
      </c>
      <c r="BD57" s="8">
        <v>2.2000000000000002</v>
      </c>
      <c r="BE57" s="9">
        <v>150</v>
      </c>
      <c r="BF57" s="9"/>
      <c r="BG57" s="9"/>
      <c r="BH57" s="10">
        <v>76658</v>
      </c>
    </row>
    <row r="58" spans="1:60" x14ac:dyDescent="0.25">
      <c r="A58" s="8">
        <v>2.2000000000000002</v>
      </c>
      <c r="B58" s="9">
        <v>34</v>
      </c>
      <c r="C58" s="9"/>
      <c r="D58" s="9"/>
      <c r="E58" s="10">
        <v>2252</v>
      </c>
      <c r="F58" s="8">
        <v>2.2000000000000002</v>
      </c>
      <c r="G58" s="9">
        <v>37</v>
      </c>
      <c r="H58" s="9"/>
      <c r="I58" s="9"/>
      <c r="J58" s="10">
        <v>3554</v>
      </c>
      <c r="K58" s="8">
        <v>2.2000000000000002</v>
      </c>
      <c r="L58" s="9">
        <v>52</v>
      </c>
      <c r="M58" s="9"/>
      <c r="N58" s="9"/>
      <c r="O58" s="10">
        <v>7235</v>
      </c>
      <c r="P58" s="8">
        <v>2.2000000000000002</v>
      </c>
      <c r="Q58" s="9">
        <v>70</v>
      </c>
      <c r="R58" s="9"/>
      <c r="S58" s="9"/>
      <c r="T58" s="10">
        <v>14641</v>
      </c>
      <c r="U58" s="8">
        <v>2.2000000000000002</v>
      </c>
      <c r="V58" s="9">
        <v>85</v>
      </c>
      <c r="W58" s="9"/>
      <c r="X58" s="9"/>
      <c r="Y58" s="10">
        <v>22452</v>
      </c>
      <c r="Z58" s="8">
        <v>2.2000000000000002</v>
      </c>
      <c r="AA58" s="9">
        <v>99</v>
      </c>
      <c r="AB58" s="9"/>
      <c r="AC58" s="9"/>
      <c r="AD58" s="10">
        <v>30132</v>
      </c>
      <c r="AE58" s="8">
        <v>2.2000000000000002</v>
      </c>
      <c r="AF58" s="9">
        <v>108</v>
      </c>
      <c r="AG58" s="9"/>
      <c r="AH58" s="9"/>
      <c r="AI58" s="10">
        <v>37351</v>
      </c>
      <c r="AJ58" s="8">
        <v>2.2000000000000002</v>
      </c>
      <c r="AK58" s="9">
        <v>118</v>
      </c>
      <c r="AL58" s="9"/>
      <c r="AM58" s="9"/>
      <c r="AN58" s="10">
        <v>45487</v>
      </c>
      <c r="AO58" s="8">
        <v>2.2000000000000002</v>
      </c>
      <c r="AP58" s="9">
        <v>127</v>
      </c>
      <c r="AQ58" s="9"/>
      <c r="AR58" s="9"/>
      <c r="AS58" s="10">
        <v>53158</v>
      </c>
      <c r="AT58" s="8">
        <v>2.2000000000000002</v>
      </c>
      <c r="AU58" s="9">
        <v>134</v>
      </c>
      <c r="AV58" s="9"/>
      <c r="AW58" s="9"/>
      <c r="AX58" s="10">
        <v>60667</v>
      </c>
      <c r="AY58" s="8">
        <v>2.2000000000000002</v>
      </c>
      <c r="AZ58" s="9">
        <v>143</v>
      </c>
      <c r="BA58" s="9"/>
      <c r="BB58" s="9"/>
      <c r="BC58" s="10">
        <v>68648</v>
      </c>
      <c r="BD58" s="8">
        <v>2.2000000000000002</v>
      </c>
      <c r="BE58" s="9">
        <v>150</v>
      </c>
      <c r="BF58" s="9"/>
      <c r="BG58" s="9"/>
      <c r="BH58" s="10">
        <v>76838</v>
      </c>
    </row>
    <row r="59" spans="1:60" x14ac:dyDescent="0.25">
      <c r="A59" s="8">
        <v>2.2000000000000002</v>
      </c>
      <c r="B59" s="9">
        <v>34</v>
      </c>
      <c r="C59" s="9"/>
      <c r="D59" s="9"/>
      <c r="E59" s="10">
        <v>2265</v>
      </c>
      <c r="F59" s="8">
        <v>2.2000000000000002</v>
      </c>
      <c r="G59" s="9">
        <v>36</v>
      </c>
      <c r="H59" s="9"/>
      <c r="I59" s="9"/>
      <c r="J59" s="10">
        <v>3517</v>
      </c>
      <c r="K59" s="8">
        <v>2.2000000000000002</v>
      </c>
      <c r="L59" s="9">
        <v>52</v>
      </c>
      <c r="M59" s="9"/>
      <c r="N59" s="9"/>
      <c r="O59" s="10">
        <v>7333</v>
      </c>
      <c r="P59" s="8">
        <v>2.2000000000000002</v>
      </c>
      <c r="Q59" s="9">
        <v>71</v>
      </c>
      <c r="R59" s="9"/>
      <c r="S59" s="9"/>
      <c r="T59" s="10">
        <v>14778</v>
      </c>
      <c r="U59" s="8">
        <v>2.2000000000000002</v>
      </c>
      <c r="V59" s="9">
        <v>85</v>
      </c>
      <c r="W59" s="9"/>
      <c r="X59" s="9"/>
      <c r="Y59" s="10">
        <v>22533</v>
      </c>
      <c r="Z59" s="8">
        <v>2.2000000000000002</v>
      </c>
      <c r="AA59" s="9">
        <v>99</v>
      </c>
      <c r="AB59" s="9"/>
      <c r="AC59" s="9"/>
      <c r="AD59" s="10">
        <v>30130</v>
      </c>
      <c r="AE59" s="8">
        <v>2.2000000000000002</v>
      </c>
      <c r="AF59" s="9">
        <v>108</v>
      </c>
      <c r="AG59" s="9"/>
      <c r="AH59" s="9"/>
      <c r="AI59" s="10">
        <v>37764</v>
      </c>
      <c r="AJ59" s="8">
        <v>2.2000000000000002</v>
      </c>
      <c r="AK59" s="9">
        <v>118</v>
      </c>
      <c r="AL59" s="9"/>
      <c r="AM59" s="9"/>
      <c r="AN59" s="10">
        <v>45387</v>
      </c>
      <c r="AO59" s="8">
        <v>2.2000000000000002</v>
      </c>
      <c r="AP59" s="9">
        <v>127</v>
      </c>
      <c r="AQ59" s="9"/>
      <c r="AR59" s="9"/>
      <c r="AS59" s="10">
        <v>53541</v>
      </c>
      <c r="AT59" s="8">
        <v>2.2000000000000002</v>
      </c>
      <c r="AU59" s="9">
        <v>134</v>
      </c>
      <c r="AV59" s="9"/>
      <c r="AW59" s="9"/>
      <c r="AX59" s="10">
        <v>60992</v>
      </c>
      <c r="AY59" s="8">
        <v>2.2000000000000002</v>
      </c>
      <c r="AZ59" s="9">
        <v>142</v>
      </c>
      <c r="BA59" s="9"/>
      <c r="BB59" s="9"/>
      <c r="BC59" s="10">
        <v>68829</v>
      </c>
      <c r="BD59" s="8">
        <v>2.2000000000000002</v>
      </c>
      <c r="BE59" s="9">
        <v>149</v>
      </c>
      <c r="BF59" s="9"/>
      <c r="BG59" s="9"/>
      <c r="BH59" s="10">
        <v>76669</v>
      </c>
    </row>
    <row r="60" spans="1:60" x14ac:dyDescent="0.25">
      <c r="A60" s="8">
        <v>2.2000000000000002</v>
      </c>
      <c r="B60" s="9">
        <v>34</v>
      </c>
      <c r="C60" s="9"/>
      <c r="D60" s="9"/>
      <c r="E60" s="10">
        <v>2248</v>
      </c>
      <c r="F60" s="8">
        <v>2.2000000000000002</v>
      </c>
      <c r="G60" s="9">
        <v>37</v>
      </c>
      <c r="H60" s="9"/>
      <c r="I60" s="9"/>
      <c r="J60" s="10">
        <v>3505</v>
      </c>
      <c r="K60" s="8">
        <v>2.2000000000000002</v>
      </c>
      <c r="L60" s="9">
        <v>52</v>
      </c>
      <c r="M60" s="9"/>
      <c r="N60" s="9"/>
      <c r="O60" s="10">
        <v>7239</v>
      </c>
      <c r="P60" s="8">
        <v>2.2000000000000002</v>
      </c>
      <c r="Q60" s="9">
        <v>71</v>
      </c>
      <c r="R60" s="9"/>
      <c r="S60" s="9"/>
      <c r="T60" s="10">
        <v>14699</v>
      </c>
      <c r="U60" s="8">
        <v>2.2000000000000002</v>
      </c>
      <c r="V60" s="9">
        <v>85</v>
      </c>
      <c r="W60" s="9"/>
      <c r="X60" s="9"/>
      <c r="Y60" s="10">
        <v>22576</v>
      </c>
      <c r="Z60" s="8">
        <v>2.2000000000000002</v>
      </c>
      <c r="AA60" s="9">
        <v>99</v>
      </c>
      <c r="AB60" s="9"/>
      <c r="AC60" s="9"/>
      <c r="AD60" s="10">
        <v>29797</v>
      </c>
      <c r="AE60" s="8">
        <v>2.2000000000000002</v>
      </c>
      <c r="AF60" s="9">
        <v>109</v>
      </c>
      <c r="AG60" s="9"/>
      <c r="AH60" s="9"/>
      <c r="AI60" s="10">
        <v>37694</v>
      </c>
      <c r="AJ60" s="8">
        <v>2.2000000000000002</v>
      </c>
      <c r="AK60" s="9">
        <v>118</v>
      </c>
      <c r="AL60" s="9"/>
      <c r="AM60" s="9"/>
      <c r="AN60" s="10">
        <v>45369</v>
      </c>
      <c r="AO60" s="8">
        <v>2.2000000000000002</v>
      </c>
      <c r="AP60" s="9">
        <v>127</v>
      </c>
      <c r="AQ60" s="9"/>
      <c r="AR60" s="9"/>
      <c r="AS60" s="10">
        <v>53146</v>
      </c>
      <c r="AT60" s="8">
        <v>2.2000000000000002</v>
      </c>
      <c r="AU60" s="9">
        <v>134</v>
      </c>
      <c r="AV60" s="9"/>
      <c r="AW60" s="9"/>
      <c r="AX60" s="10">
        <v>60835</v>
      </c>
      <c r="AY60" s="8">
        <v>2.2000000000000002</v>
      </c>
      <c r="AZ60" s="9">
        <v>142</v>
      </c>
      <c r="BA60" s="9"/>
      <c r="BB60" s="9"/>
      <c r="BC60" s="10">
        <v>68887</v>
      </c>
      <c r="BD60" s="8">
        <v>2.2000000000000002</v>
      </c>
      <c r="BE60" s="9">
        <v>150</v>
      </c>
      <c r="BF60" s="9"/>
      <c r="BG60" s="9"/>
      <c r="BH60" s="10">
        <v>76550</v>
      </c>
    </row>
    <row r="61" spans="1:60" x14ac:dyDescent="0.25">
      <c r="A61" s="8">
        <v>2.2000000000000002</v>
      </c>
      <c r="B61" s="9">
        <v>35</v>
      </c>
      <c r="C61" s="9"/>
      <c r="D61" s="9"/>
      <c r="E61" s="10">
        <v>2278</v>
      </c>
      <c r="F61" s="8">
        <v>2.2000000000000002</v>
      </c>
      <c r="G61" s="9">
        <v>36</v>
      </c>
      <c r="H61" s="9"/>
      <c r="I61" s="9"/>
      <c r="J61" s="10">
        <v>3471</v>
      </c>
      <c r="K61" s="8">
        <v>2.2000000000000002</v>
      </c>
      <c r="L61" s="9">
        <v>52</v>
      </c>
      <c r="M61" s="9"/>
      <c r="N61" s="9"/>
      <c r="O61" s="10">
        <v>7274</v>
      </c>
      <c r="P61" s="8">
        <v>2.2000000000000002</v>
      </c>
      <c r="Q61" s="9">
        <v>71</v>
      </c>
      <c r="R61" s="9"/>
      <c r="S61" s="9"/>
      <c r="T61" s="10">
        <v>14800</v>
      </c>
      <c r="U61" s="8">
        <v>2.2000000000000002</v>
      </c>
      <c r="V61" s="9">
        <v>86</v>
      </c>
      <c r="W61" s="9"/>
      <c r="X61" s="9"/>
      <c r="Y61" s="10">
        <v>22538</v>
      </c>
      <c r="Z61" s="8">
        <v>2.2000000000000002</v>
      </c>
      <c r="AA61" s="9">
        <v>99</v>
      </c>
      <c r="AB61" s="9"/>
      <c r="AC61" s="9"/>
      <c r="AD61" s="10">
        <v>29977</v>
      </c>
      <c r="AE61" s="8">
        <v>2.2000000000000002</v>
      </c>
      <c r="AF61" s="9">
        <v>107</v>
      </c>
      <c r="AG61" s="9"/>
      <c r="AH61" s="9"/>
      <c r="AI61" s="10">
        <v>37640</v>
      </c>
      <c r="AJ61" s="8">
        <v>2.2000000000000002</v>
      </c>
      <c r="AK61" s="9">
        <v>118</v>
      </c>
      <c r="AL61" s="9"/>
      <c r="AM61" s="9"/>
      <c r="AN61" s="10">
        <v>45550</v>
      </c>
      <c r="AO61" s="8">
        <v>2.2000000000000002</v>
      </c>
      <c r="AP61" s="9">
        <v>128</v>
      </c>
      <c r="AQ61" s="9"/>
      <c r="AR61" s="9"/>
      <c r="AS61" s="10">
        <v>53430</v>
      </c>
      <c r="AT61" s="8">
        <v>2.2000000000000002</v>
      </c>
      <c r="AU61" s="9">
        <v>134</v>
      </c>
      <c r="AV61" s="9"/>
      <c r="AW61" s="9"/>
      <c r="AX61" s="10">
        <v>60834</v>
      </c>
      <c r="AY61" s="8">
        <v>2.2000000000000002</v>
      </c>
      <c r="AZ61" s="9">
        <v>142</v>
      </c>
      <c r="BA61" s="9"/>
      <c r="BB61" s="9"/>
      <c r="BC61" s="10">
        <v>68714</v>
      </c>
      <c r="BD61" s="8">
        <v>2.2000000000000002</v>
      </c>
      <c r="BE61" s="9">
        <v>150</v>
      </c>
      <c r="BF61" s="9"/>
      <c r="BG61" s="9"/>
      <c r="BH61" s="10">
        <v>76884</v>
      </c>
    </row>
    <row r="62" spans="1:60" x14ac:dyDescent="0.25">
      <c r="A62" s="8">
        <v>2.2000000000000002</v>
      </c>
      <c r="B62" s="9">
        <v>35</v>
      </c>
      <c r="C62" s="9"/>
      <c r="D62" s="9"/>
      <c r="E62" s="10">
        <v>2231</v>
      </c>
      <c r="F62" s="8">
        <v>2.2000000000000002</v>
      </c>
      <c r="G62" s="9">
        <v>36</v>
      </c>
      <c r="H62" s="9"/>
      <c r="I62" s="9"/>
      <c r="J62" s="10">
        <v>3465</v>
      </c>
      <c r="K62" s="8">
        <v>2.2000000000000002</v>
      </c>
      <c r="L62" s="9">
        <v>52</v>
      </c>
      <c r="M62" s="9"/>
      <c r="N62" s="9"/>
      <c r="O62" s="10">
        <v>7256</v>
      </c>
      <c r="P62" s="8">
        <v>2.2000000000000002</v>
      </c>
      <c r="Q62" s="9">
        <v>70</v>
      </c>
      <c r="R62" s="9"/>
      <c r="S62" s="9"/>
      <c r="T62" s="10">
        <v>14692</v>
      </c>
      <c r="U62" s="8">
        <v>2.2000000000000002</v>
      </c>
      <c r="V62" s="9">
        <v>86</v>
      </c>
      <c r="W62" s="9"/>
      <c r="X62" s="9"/>
      <c r="Y62" s="10">
        <v>22412</v>
      </c>
      <c r="Z62" s="8">
        <v>2.2000000000000002</v>
      </c>
      <c r="AA62" s="9">
        <v>98</v>
      </c>
      <c r="AB62" s="9"/>
      <c r="AC62" s="9"/>
      <c r="AD62" s="10">
        <v>30146</v>
      </c>
      <c r="AE62" s="8">
        <v>2.2000000000000002</v>
      </c>
      <c r="AF62" s="9">
        <v>108</v>
      </c>
      <c r="AG62" s="9"/>
      <c r="AH62" s="9"/>
      <c r="AI62" s="10">
        <v>37864</v>
      </c>
      <c r="AJ62" s="8">
        <v>2.2000000000000002</v>
      </c>
      <c r="AK62" s="9">
        <v>118</v>
      </c>
      <c r="AL62" s="9"/>
      <c r="AM62" s="9"/>
      <c r="AN62" s="10">
        <v>45325</v>
      </c>
      <c r="AO62" s="8">
        <v>2.2000000000000002</v>
      </c>
      <c r="AP62" s="9">
        <v>128</v>
      </c>
      <c r="AQ62" s="9"/>
      <c r="AR62" s="9"/>
      <c r="AS62" s="10">
        <v>53217</v>
      </c>
      <c r="AT62" s="8">
        <v>2.2000000000000002</v>
      </c>
      <c r="AU62" s="9">
        <v>132</v>
      </c>
      <c r="AV62" s="9"/>
      <c r="AW62" s="9"/>
      <c r="AX62" s="10">
        <v>60911</v>
      </c>
      <c r="AY62" s="8">
        <v>2.2000000000000002</v>
      </c>
      <c r="AZ62" s="9">
        <v>141</v>
      </c>
      <c r="BA62" s="9"/>
      <c r="BB62" s="9"/>
      <c r="BC62" s="10">
        <v>68840</v>
      </c>
      <c r="BD62" s="8">
        <v>2.2000000000000002</v>
      </c>
      <c r="BE62" s="9">
        <v>150</v>
      </c>
      <c r="BF62" s="9"/>
      <c r="BG62" s="9"/>
      <c r="BH62" s="10">
        <v>76674</v>
      </c>
    </row>
    <row r="63" spans="1:60" x14ac:dyDescent="0.25">
      <c r="A63" s="20">
        <v>2.2000000000000002</v>
      </c>
      <c r="B63" s="21">
        <v>33</v>
      </c>
      <c r="C63" s="21"/>
      <c r="D63" s="21"/>
      <c r="E63" s="22">
        <v>2267</v>
      </c>
      <c r="F63" s="20">
        <v>2.2000000000000002</v>
      </c>
      <c r="G63" s="21">
        <v>36</v>
      </c>
      <c r="H63" s="21"/>
      <c r="I63" s="21"/>
      <c r="J63" s="22">
        <v>3514</v>
      </c>
      <c r="K63" s="20">
        <v>2.2000000000000002</v>
      </c>
      <c r="L63" s="21">
        <v>52</v>
      </c>
      <c r="M63" s="21"/>
      <c r="N63" s="21"/>
      <c r="O63" s="22">
        <v>7221</v>
      </c>
      <c r="P63" s="20">
        <v>2.2000000000000002</v>
      </c>
      <c r="Q63" s="21">
        <v>71</v>
      </c>
      <c r="R63" s="21"/>
      <c r="S63" s="21"/>
      <c r="T63" s="22">
        <v>14796</v>
      </c>
      <c r="U63" s="20">
        <v>2.2000000000000002</v>
      </c>
      <c r="V63" s="21">
        <v>86</v>
      </c>
      <c r="W63" s="21"/>
      <c r="X63" s="21"/>
      <c r="Y63" s="22">
        <v>22373</v>
      </c>
      <c r="Z63" s="20">
        <v>2.2000000000000002</v>
      </c>
      <c r="AA63" s="21">
        <v>98</v>
      </c>
      <c r="AB63" s="21"/>
      <c r="AC63" s="21"/>
      <c r="AD63" s="22">
        <v>29948</v>
      </c>
      <c r="AE63" s="20">
        <v>2.2000000000000002</v>
      </c>
      <c r="AF63" s="21">
        <v>108</v>
      </c>
      <c r="AG63" s="21"/>
      <c r="AH63" s="21"/>
      <c r="AI63" s="22">
        <v>37622</v>
      </c>
      <c r="AJ63" s="20">
        <v>2.2000000000000002</v>
      </c>
      <c r="AK63" s="21">
        <v>119</v>
      </c>
      <c r="AL63" s="21"/>
      <c r="AM63" s="21"/>
      <c r="AN63" s="22">
        <v>45244</v>
      </c>
      <c r="AO63" s="20">
        <v>2.2000000000000002</v>
      </c>
      <c r="AP63" s="21">
        <v>127</v>
      </c>
      <c r="AQ63" s="21"/>
      <c r="AR63" s="21"/>
      <c r="AS63" s="22">
        <v>53267</v>
      </c>
      <c r="AT63" s="20">
        <v>2.2000000000000002</v>
      </c>
      <c r="AU63" s="21">
        <v>133</v>
      </c>
      <c r="AV63" s="21"/>
      <c r="AW63" s="21"/>
      <c r="AX63" s="22">
        <v>61139</v>
      </c>
      <c r="AY63" s="20">
        <v>2.2000000000000002</v>
      </c>
      <c r="AZ63" s="21">
        <v>142</v>
      </c>
      <c r="BA63" s="21"/>
      <c r="BB63" s="21"/>
      <c r="BC63" s="22">
        <v>69142</v>
      </c>
      <c r="BD63" s="20">
        <v>2.2000000000000002</v>
      </c>
      <c r="BE63" s="21">
        <v>151</v>
      </c>
      <c r="BF63" s="21"/>
      <c r="BG63" s="21"/>
      <c r="BH63" s="22">
        <v>76783</v>
      </c>
    </row>
    <row r="64" spans="1:60" x14ac:dyDescent="0.25">
      <c r="A64" s="8">
        <v>2.2999999999999998</v>
      </c>
      <c r="B64" s="9">
        <v>28</v>
      </c>
      <c r="C64" s="9"/>
      <c r="D64" s="9"/>
      <c r="E64" s="10">
        <v>2129</v>
      </c>
      <c r="F64" s="8">
        <v>2.2999999999999998</v>
      </c>
      <c r="G64" s="9">
        <v>29</v>
      </c>
      <c r="H64" s="9"/>
      <c r="I64" s="9"/>
      <c r="J64" s="10">
        <v>3163</v>
      </c>
      <c r="K64" s="8">
        <v>2.2999999999999998</v>
      </c>
      <c r="L64" s="9">
        <v>42</v>
      </c>
      <c r="M64" s="9"/>
      <c r="N64" s="9"/>
      <c r="O64" s="10">
        <v>6598</v>
      </c>
      <c r="P64" s="8">
        <v>2.2999999999999998</v>
      </c>
      <c r="Q64" s="9">
        <v>57</v>
      </c>
      <c r="R64" s="9"/>
      <c r="S64" s="9"/>
      <c r="T64" s="10">
        <v>13386</v>
      </c>
      <c r="U64" s="8">
        <v>2.2999999999999998</v>
      </c>
      <c r="V64" s="9">
        <v>69</v>
      </c>
      <c r="W64" s="9"/>
      <c r="X64" s="9"/>
      <c r="Y64" s="10">
        <v>20289</v>
      </c>
      <c r="Z64" s="8">
        <v>2.2999999999999998</v>
      </c>
      <c r="AA64" s="9">
        <v>78</v>
      </c>
      <c r="AB64" s="9"/>
      <c r="AC64" s="9"/>
      <c r="AD64" s="10">
        <v>27389</v>
      </c>
      <c r="AE64" s="8">
        <v>2.2999999999999998</v>
      </c>
      <c r="AF64" s="9">
        <v>87</v>
      </c>
      <c r="AG64" s="9"/>
      <c r="AH64" s="9"/>
      <c r="AI64" s="10">
        <v>34309</v>
      </c>
      <c r="AJ64" s="8">
        <v>2.2999999999999998</v>
      </c>
      <c r="AK64" s="9">
        <v>93</v>
      </c>
      <c r="AL64" s="9"/>
      <c r="AM64" s="9"/>
      <c r="AN64" s="10">
        <v>41168</v>
      </c>
      <c r="AO64" s="8">
        <v>2.2999999999999998</v>
      </c>
      <c r="AP64" s="9">
        <v>101</v>
      </c>
      <c r="AQ64" s="9"/>
      <c r="AR64" s="9"/>
      <c r="AS64" s="10">
        <v>48584</v>
      </c>
      <c r="AT64" s="8">
        <v>2.2999999999999998</v>
      </c>
      <c r="AU64" s="9">
        <v>107</v>
      </c>
      <c r="AV64" s="9"/>
      <c r="AW64" s="9"/>
      <c r="AX64" s="10">
        <v>55210</v>
      </c>
      <c r="AY64" s="8">
        <v>2.2999999999999998</v>
      </c>
      <c r="AZ64" s="9">
        <v>113</v>
      </c>
      <c r="BA64" s="9"/>
      <c r="BB64" s="9"/>
      <c r="BC64" s="10">
        <v>62817</v>
      </c>
      <c r="BD64" s="8">
        <v>2.2999999999999998</v>
      </c>
      <c r="BE64" s="9">
        <v>118</v>
      </c>
      <c r="BF64" s="9"/>
      <c r="BG64" s="9"/>
      <c r="BH64" s="10">
        <v>69969</v>
      </c>
    </row>
    <row r="65" spans="1:60" x14ac:dyDescent="0.25">
      <c r="A65" s="8">
        <v>2.2999999999999998</v>
      </c>
      <c r="B65" s="9">
        <v>27</v>
      </c>
      <c r="C65" s="9"/>
      <c r="D65" s="9"/>
      <c r="E65" s="10">
        <v>2107</v>
      </c>
      <c r="F65" s="8">
        <v>2.2999999999999998</v>
      </c>
      <c r="G65" s="9">
        <v>29</v>
      </c>
      <c r="H65" s="9"/>
      <c r="I65" s="9"/>
      <c r="J65" s="10">
        <v>3110</v>
      </c>
      <c r="K65" s="8">
        <v>2.2999999999999998</v>
      </c>
      <c r="L65" s="9">
        <v>42</v>
      </c>
      <c r="M65" s="9"/>
      <c r="N65" s="9"/>
      <c r="O65" s="10">
        <v>6518</v>
      </c>
      <c r="P65" s="8">
        <v>2.2999999999999998</v>
      </c>
      <c r="Q65" s="9">
        <v>56</v>
      </c>
      <c r="R65" s="9"/>
      <c r="S65" s="9"/>
      <c r="T65" s="10">
        <v>13260</v>
      </c>
      <c r="U65" s="8">
        <v>2.2999999999999998</v>
      </c>
      <c r="V65" s="9">
        <v>69</v>
      </c>
      <c r="W65" s="9"/>
      <c r="X65" s="9"/>
      <c r="Y65" s="10">
        <v>20460</v>
      </c>
      <c r="Z65" s="8">
        <v>2.2999999999999998</v>
      </c>
      <c r="AA65" s="9">
        <v>77</v>
      </c>
      <c r="AB65" s="9"/>
      <c r="AC65" s="9"/>
      <c r="AD65" s="10">
        <v>27596</v>
      </c>
      <c r="AE65" s="8">
        <v>2.2999999999999998</v>
      </c>
      <c r="AF65" s="9">
        <v>87</v>
      </c>
      <c r="AG65" s="9"/>
      <c r="AH65" s="9"/>
      <c r="AI65" s="10">
        <v>34575</v>
      </c>
      <c r="AJ65" s="8">
        <v>2.2999999999999998</v>
      </c>
      <c r="AK65" s="9">
        <v>94</v>
      </c>
      <c r="AL65" s="9"/>
      <c r="AM65" s="9"/>
      <c r="AN65" s="10">
        <v>41342</v>
      </c>
      <c r="AO65" s="8">
        <v>2.2999999999999998</v>
      </c>
      <c r="AP65" s="9">
        <v>101</v>
      </c>
      <c r="AQ65" s="9"/>
      <c r="AR65" s="9"/>
      <c r="AS65" s="10">
        <v>48134</v>
      </c>
      <c r="AT65" s="8">
        <v>2.2999999999999998</v>
      </c>
      <c r="AU65" s="9">
        <v>106</v>
      </c>
      <c r="AV65" s="9"/>
      <c r="AW65" s="9"/>
      <c r="AX65" s="10">
        <v>55325</v>
      </c>
      <c r="AY65" s="8">
        <v>2.2999999999999998</v>
      </c>
      <c r="AZ65" s="9">
        <v>113</v>
      </c>
      <c r="BA65" s="9"/>
      <c r="BB65" s="9"/>
      <c r="BC65" s="10">
        <v>62716</v>
      </c>
      <c r="BD65" s="8">
        <v>2.2999999999999998</v>
      </c>
      <c r="BE65" s="9">
        <v>119</v>
      </c>
      <c r="BF65" s="9"/>
      <c r="BG65" s="9"/>
      <c r="BH65" s="10">
        <v>69935</v>
      </c>
    </row>
    <row r="66" spans="1:60" x14ac:dyDescent="0.25">
      <c r="A66" s="8">
        <v>2.2999999999999998</v>
      </c>
      <c r="B66" s="9">
        <v>28</v>
      </c>
      <c r="C66" s="9"/>
      <c r="D66" s="9"/>
      <c r="E66" s="10">
        <v>2162</v>
      </c>
      <c r="F66" s="8">
        <v>2.2999999999999998</v>
      </c>
      <c r="G66" s="9">
        <v>30</v>
      </c>
      <c r="H66" s="9"/>
      <c r="I66" s="9"/>
      <c r="J66" s="10">
        <v>3103</v>
      </c>
      <c r="K66" s="8">
        <v>2.2999999999999998</v>
      </c>
      <c r="L66" s="9">
        <v>42</v>
      </c>
      <c r="M66" s="9"/>
      <c r="N66" s="9"/>
      <c r="O66" s="10">
        <v>6538</v>
      </c>
      <c r="P66" s="8">
        <v>2.2999999999999998</v>
      </c>
      <c r="Q66" s="9">
        <v>57</v>
      </c>
      <c r="R66" s="9"/>
      <c r="S66" s="9"/>
      <c r="T66" s="10">
        <v>13460</v>
      </c>
      <c r="U66" s="8">
        <v>2.2999999999999998</v>
      </c>
      <c r="V66" s="9">
        <v>69</v>
      </c>
      <c r="W66" s="9"/>
      <c r="X66" s="9"/>
      <c r="Y66" s="10">
        <v>20393</v>
      </c>
      <c r="Z66" s="8">
        <v>2.2999999999999998</v>
      </c>
      <c r="AA66" s="9">
        <v>78</v>
      </c>
      <c r="AB66" s="9"/>
      <c r="AC66" s="9"/>
      <c r="AD66" s="10">
        <v>27223</v>
      </c>
      <c r="AE66" s="8">
        <v>2.2999999999999998</v>
      </c>
      <c r="AF66" s="9">
        <v>87</v>
      </c>
      <c r="AG66" s="9"/>
      <c r="AH66" s="9"/>
      <c r="AI66" s="10">
        <v>34369</v>
      </c>
      <c r="AJ66" s="8">
        <v>2.2999999999999998</v>
      </c>
      <c r="AK66" s="9">
        <v>94</v>
      </c>
      <c r="AL66" s="9"/>
      <c r="AM66" s="9"/>
      <c r="AN66" s="10">
        <v>41339</v>
      </c>
      <c r="AO66" s="8">
        <v>2.2999999999999998</v>
      </c>
      <c r="AP66" s="9">
        <v>101</v>
      </c>
      <c r="AQ66" s="9"/>
      <c r="AR66" s="9"/>
      <c r="AS66" s="10">
        <v>48601</v>
      </c>
      <c r="AT66" s="8">
        <v>2.2999999999999998</v>
      </c>
      <c r="AU66" s="9">
        <v>106</v>
      </c>
      <c r="AV66" s="9"/>
      <c r="AW66" s="9"/>
      <c r="AX66" s="10">
        <v>55266</v>
      </c>
      <c r="AY66" s="8">
        <v>2.2999999999999998</v>
      </c>
      <c r="AZ66" s="9">
        <v>113</v>
      </c>
      <c r="BA66" s="9"/>
      <c r="BB66" s="9"/>
      <c r="BC66" s="10">
        <v>62730</v>
      </c>
      <c r="BD66" s="8">
        <v>2.2999999999999998</v>
      </c>
      <c r="BE66" s="9">
        <v>118</v>
      </c>
      <c r="BF66" s="9"/>
      <c r="BG66" s="9"/>
      <c r="BH66" s="10">
        <v>70083</v>
      </c>
    </row>
    <row r="67" spans="1:60" x14ac:dyDescent="0.25">
      <c r="A67" s="8">
        <v>2.2999999999999998</v>
      </c>
      <c r="B67" s="9">
        <v>28</v>
      </c>
      <c r="C67" s="9"/>
      <c r="D67" s="9"/>
      <c r="E67" s="10">
        <v>2151</v>
      </c>
      <c r="F67" s="8">
        <v>2.2999999999999998</v>
      </c>
      <c r="G67" s="9">
        <v>30</v>
      </c>
      <c r="H67" s="9"/>
      <c r="I67" s="9"/>
      <c r="J67" s="10">
        <v>3139</v>
      </c>
      <c r="K67" s="8">
        <v>2.2999999999999998</v>
      </c>
      <c r="L67" s="9">
        <v>42</v>
      </c>
      <c r="M67" s="9"/>
      <c r="N67" s="9"/>
      <c r="O67" s="10">
        <v>6520</v>
      </c>
      <c r="P67" s="8">
        <v>2.2999999999999998</v>
      </c>
      <c r="Q67" s="9">
        <v>56</v>
      </c>
      <c r="R67" s="9"/>
      <c r="S67" s="9"/>
      <c r="T67" s="10">
        <v>13428</v>
      </c>
      <c r="U67" s="8">
        <v>2.2999999999999998</v>
      </c>
      <c r="V67" s="9">
        <v>68</v>
      </c>
      <c r="W67" s="9"/>
      <c r="X67" s="9"/>
      <c r="Y67" s="10">
        <v>20466</v>
      </c>
      <c r="Z67" s="8">
        <v>2.2999999999999998</v>
      </c>
      <c r="AA67" s="9">
        <v>77</v>
      </c>
      <c r="AB67" s="9"/>
      <c r="AC67" s="9"/>
      <c r="AD67" s="10">
        <v>27518</v>
      </c>
      <c r="AE67" s="8">
        <v>2.2999999999999998</v>
      </c>
      <c r="AF67" s="9">
        <v>87</v>
      </c>
      <c r="AG67" s="9"/>
      <c r="AH67" s="9"/>
      <c r="AI67" s="10">
        <v>34466</v>
      </c>
      <c r="AJ67" s="8">
        <v>2.2999999999999998</v>
      </c>
      <c r="AK67" s="9">
        <v>94</v>
      </c>
      <c r="AL67" s="9"/>
      <c r="AM67" s="9"/>
      <c r="AN67" s="10">
        <v>41225</v>
      </c>
      <c r="AO67" s="8">
        <v>2.2999999999999998</v>
      </c>
      <c r="AP67" s="9">
        <v>101</v>
      </c>
      <c r="AQ67" s="9"/>
      <c r="AR67" s="9"/>
      <c r="AS67" s="10">
        <v>48437</v>
      </c>
      <c r="AT67" s="8">
        <v>2.2999999999999998</v>
      </c>
      <c r="AU67" s="9">
        <v>105</v>
      </c>
      <c r="AV67" s="9"/>
      <c r="AW67" s="9"/>
      <c r="AX67" s="10">
        <v>55707</v>
      </c>
      <c r="AY67" s="8">
        <v>2.2999999999999998</v>
      </c>
      <c r="AZ67" s="9">
        <v>113</v>
      </c>
      <c r="BA67" s="9"/>
      <c r="BB67" s="9"/>
      <c r="BC67" s="10">
        <v>62475</v>
      </c>
      <c r="BD67" s="8">
        <v>2.2999999999999998</v>
      </c>
      <c r="BE67" s="9">
        <v>119</v>
      </c>
      <c r="BF67" s="9"/>
      <c r="BG67" s="9"/>
      <c r="BH67" s="10">
        <v>70101</v>
      </c>
    </row>
    <row r="68" spans="1:60" x14ac:dyDescent="0.25">
      <c r="A68" s="8">
        <v>2.2999999999999998</v>
      </c>
      <c r="B68" s="9">
        <v>28</v>
      </c>
      <c r="C68" s="9"/>
      <c r="D68" s="9"/>
      <c r="E68" s="10">
        <v>2175</v>
      </c>
      <c r="F68" s="8">
        <v>2.2999999999999998</v>
      </c>
      <c r="G68" s="9">
        <v>30</v>
      </c>
      <c r="H68" s="9"/>
      <c r="I68" s="9"/>
      <c r="J68" s="10">
        <v>3144</v>
      </c>
      <c r="K68" s="8">
        <v>2.2999999999999998</v>
      </c>
      <c r="L68" s="9">
        <v>42</v>
      </c>
      <c r="M68" s="9"/>
      <c r="N68" s="9"/>
      <c r="O68" s="10">
        <v>6594</v>
      </c>
      <c r="P68" s="8">
        <v>2.2999999999999998</v>
      </c>
      <c r="Q68" s="9">
        <v>57</v>
      </c>
      <c r="R68" s="9"/>
      <c r="S68" s="9"/>
      <c r="T68" s="10">
        <v>13336</v>
      </c>
      <c r="U68" s="8">
        <v>2.2999999999999998</v>
      </c>
      <c r="V68" s="9">
        <v>69</v>
      </c>
      <c r="W68" s="9"/>
      <c r="X68" s="9"/>
      <c r="Y68" s="10">
        <v>20380</v>
      </c>
      <c r="Z68" s="8">
        <v>2.2999999999999998</v>
      </c>
      <c r="AA68" s="9">
        <v>78</v>
      </c>
      <c r="AB68" s="9"/>
      <c r="AC68" s="9"/>
      <c r="AD68" s="10">
        <v>27413</v>
      </c>
      <c r="AE68" s="8">
        <v>2.2999999999999998</v>
      </c>
      <c r="AF68" s="9">
        <v>87</v>
      </c>
      <c r="AG68" s="9"/>
      <c r="AH68" s="9"/>
      <c r="AI68" s="10">
        <v>34491</v>
      </c>
      <c r="AJ68" s="8">
        <v>2.2999999999999998</v>
      </c>
      <c r="AK68" s="9">
        <v>94</v>
      </c>
      <c r="AL68" s="9"/>
      <c r="AM68" s="9"/>
      <c r="AN68" s="10">
        <v>41179</v>
      </c>
      <c r="AO68" s="8">
        <v>2.2999999999999998</v>
      </c>
      <c r="AP68" s="9">
        <v>101</v>
      </c>
      <c r="AQ68" s="9"/>
      <c r="AR68" s="9"/>
      <c r="AS68" s="10">
        <v>48649</v>
      </c>
      <c r="AT68" s="8">
        <v>2.2999999999999998</v>
      </c>
      <c r="AU68" s="9">
        <v>106</v>
      </c>
      <c r="AV68" s="9"/>
      <c r="AW68" s="9"/>
      <c r="AX68" s="10">
        <v>55666</v>
      </c>
      <c r="AY68" s="8">
        <v>2.2999999999999998</v>
      </c>
      <c r="AZ68" s="9">
        <v>113</v>
      </c>
      <c r="BA68" s="9"/>
      <c r="BB68" s="9"/>
      <c r="BC68" s="10">
        <v>62780</v>
      </c>
      <c r="BD68" s="8">
        <v>2.2999999999999998</v>
      </c>
      <c r="BE68" s="9">
        <v>119</v>
      </c>
      <c r="BF68" s="9"/>
      <c r="BG68" s="9"/>
      <c r="BH68" s="10">
        <v>69834</v>
      </c>
    </row>
    <row r="69" spans="1:60" x14ac:dyDescent="0.25">
      <c r="A69" s="8">
        <v>2.2999999999999998</v>
      </c>
      <c r="B69" s="9">
        <v>28</v>
      </c>
      <c r="C69" s="9"/>
      <c r="D69" s="9"/>
      <c r="E69" s="10">
        <v>2147</v>
      </c>
      <c r="F69" s="8">
        <v>2.2999999999999998</v>
      </c>
      <c r="G69" s="9">
        <v>30</v>
      </c>
      <c r="H69" s="9"/>
      <c r="I69" s="9"/>
      <c r="J69" s="10">
        <v>3111</v>
      </c>
      <c r="K69" s="8">
        <v>2.2999999999999998</v>
      </c>
      <c r="L69" s="9">
        <v>41</v>
      </c>
      <c r="M69" s="9"/>
      <c r="N69" s="9"/>
      <c r="O69" s="10">
        <v>6519</v>
      </c>
      <c r="P69" s="8">
        <v>2.2999999999999998</v>
      </c>
      <c r="Q69" s="9">
        <v>56</v>
      </c>
      <c r="R69" s="9"/>
      <c r="S69" s="9"/>
      <c r="T69" s="10">
        <v>13389</v>
      </c>
      <c r="U69" s="8">
        <v>2.2999999999999998</v>
      </c>
      <c r="V69" s="9">
        <v>69</v>
      </c>
      <c r="W69" s="9"/>
      <c r="X69" s="9"/>
      <c r="Y69" s="10">
        <v>20255</v>
      </c>
      <c r="Z69" s="8">
        <v>2.2999999999999998</v>
      </c>
      <c r="AA69" s="9">
        <v>78</v>
      </c>
      <c r="AB69" s="9"/>
      <c r="AC69" s="9"/>
      <c r="AD69" s="10">
        <v>27221</v>
      </c>
      <c r="AE69" s="8">
        <v>2.2999999999999998</v>
      </c>
      <c r="AF69" s="9">
        <v>87</v>
      </c>
      <c r="AG69" s="9"/>
      <c r="AH69" s="9"/>
      <c r="AI69" s="10">
        <v>34362</v>
      </c>
      <c r="AJ69" s="8">
        <v>2.2999999999999998</v>
      </c>
      <c r="AK69" s="9">
        <v>94</v>
      </c>
      <c r="AL69" s="9"/>
      <c r="AM69" s="9"/>
      <c r="AN69" s="10">
        <v>41255</v>
      </c>
      <c r="AO69" s="8">
        <v>2.2999999999999998</v>
      </c>
      <c r="AP69" s="9">
        <v>100</v>
      </c>
      <c r="AQ69" s="9"/>
      <c r="AR69" s="9"/>
      <c r="AS69" s="10">
        <v>48779</v>
      </c>
      <c r="AT69" s="8">
        <v>2.2999999999999998</v>
      </c>
      <c r="AU69" s="9">
        <v>106</v>
      </c>
      <c r="AV69" s="9"/>
      <c r="AW69" s="9"/>
      <c r="AX69" s="10">
        <v>55705</v>
      </c>
      <c r="AY69" s="8">
        <v>2.2999999999999998</v>
      </c>
      <c r="AZ69" s="9">
        <v>112</v>
      </c>
      <c r="BA69" s="9"/>
      <c r="BB69" s="9"/>
      <c r="BC69" s="10">
        <v>62806</v>
      </c>
      <c r="BD69" s="8">
        <v>2.2999999999999998</v>
      </c>
      <c r="BE69" s="9">
        <v>117</v>
      </c>
      <c r="BF69" s="9"/>
      <c r="BG69" s="9"/>
      <c r="BH69" s="10">
        <v>70211</v>
      </c>
    </row>
    <row r="70" spans="1:60" x14ac:dyDescent="0.25">
      <c r="A70" s="8">
        <v>2.2999999999999998</v>
      </c>
      <c r="B70" s="9">
        <v>28</v>
      </c>
      <c r="C70" s="9"/>
      <c r="D70" s="9"/>
      <c r="E70" s="10">
        <v>2125</v>
      </c>
      <c r="F70" s="8">
        <v>2.2999999999999998</v>
      </c>
      <c r="G70" s="9">
        <v>30</v>
      </c>
      <c r="H70" s="9"/>
      <c r="I70" s="9"/>
      <c r="J70" s="10">
        <v>3167</v>
      </c>
      <c r="K70" s="8">
        <v>2.2999999999999998</v>
      </c>
      <c r="L70" s="9">
        <v>42</v>
      </c>
      <c r="M70" s="9"/>
      <c r="N70" s="9"/>
      <c r="O70" s="10">
        <v>6550</v>
      </c>
      <c r="P70" s="8">
        <v>2.2999999999999998</v>
      </c>
      <c r="Q70" s="9">
        <v>57</v>
      </c>
      <c r="R70" s="9"/>
      <c r="S70" s="9"/>
      <c r="T70" s="10">
        <v>13376</v>
      </c>
      <c r="U70" s="8">
        <v>2.2999999999999998</v>
      </c>
      <c r="V70" s="9">
        <v>69</v>
      </c>
      <c r="W70" s="9"/>
      <c r="X70" s="9"/>
      <c r="Y70" s="10">
        <v>20164</v>
      </c>
      <c r="Z70" s="8">
        <v>2.2999999999999998</v>
      </c>
      <c r="AA70" s="9">
        <v>78</v>
      </c>
      <c r="AB70" s="9"/>
      <c r="AC70" s="9"/>
      <c r="AD70" s="10">
        <v>27296</v>
      </c>
      <c r="AE70" s="8">
        <v>2.2999999999999998</v>
      </c>
      <c r="AF70" s="9">
        <v>86</v>
      </c>
      <c r="AG70" s="9"/>
      <c r="AH70" s="9"/>
      <c r="AI70" s="10">
        <v>34526</v>
      </c>
      <c r="AJ70" s="8">
        <v>2.2999999999999998</v>
      </c>
      <c r="AK70" s="9">
        <v>94</v>
      </c>
      <c r="AL70" s="9"/>
      <c r="AM70" s="9"/>
      <c r="AN70" s="10">
        <v>41288</v>
      </c>
      <c r="AO70" s="8">
        <v>2.2999999999999998</v>
      </c>
      <c r="AP70" s="9">
        <v>100</v>
      </c>
      <c r="AQ70" s="9"/>
      <c r="AR70" s="9"/>
      <c r="AS70" s="10">
        <v>48353</v>
      </c>
      <c r="AT70" s="8">
        <v>2.2999999999999998</v>
      </c>
      <c r="AU70" s="9">
        <v>107</v>
      </c>
      <c r="AV70" s="9"/>
      <c r="AW70" s="9"/>
      <c r="AX70" s="10">
        <v>55365</v>
      </c>
      <c r="AY70" s="8">
        <v>2.2999999999999998</v>
      </c>
      <c r="AZ70" s="9">
        <v>113</v>
      </c>
      <c r="BA70" s="9"/>
      <c r="BB70" s="9"/>
      <c r="BC70" s="10">
        <v>62778</v>
      </c>
      <c r="BD70" s="8">
        <v>2.2999999999999998</v>
      </c>
      <c r="BE70" s="9">
        <v>119</v>
      </c>
      <c r="BF70" s="9"/>
      <c r="BG70" s="9"/>
      <c r="BH70" s="10">
        <v>69617</v>
      </c>
    </row>
    <row r="71" spans="1:60" x14ac:dyDescent="0.25">
      <c r="A71" s="8">
        <v>2.2999999999999998</v>
      </c>
      <c r="B71" s="9">
        <v>27</v>
      </c>
      <c r="C71" s="9"/>
      <c r="D71" s="9"/>
      <c r="E71" s="10">
        <v>2151</v>
      </c>
      <c r="F71" s="8">
        <v>2.2999999999999998</v>
      </c>
      <c r="G71" s="9">
        <v>30</v>
      </c>
      <c r="H71" s="9"/>
      <c r="I71" s="9"/>
      <c r="J71" s="10">
        <v>3134</v>
      </c>
      <c r="K71" s="8">
        <v>2.2999999999999998</v>
      </c>
      <c r="L71" s="9">
        <v>42</v>
      </c>
      <c r="M71" s="9"/>
      <c r="N71" s="9"/>
      <c r="O71" s="10">
        <v>6572</v>
      </c>
      <c r="P71" s="8">
        <v>2.2999999999999998</v>
      </c>
      <c r="Q71" s="9">
        <v>57</v>
      </c>
      <c r="R71" s="9"/>
      <c r="S71" s="9"/>
      <c r="T71" s="10">
        <v>13422</v>
      </c>
      <c r="U71" s="8">
        <v>2.2999999999999998</v>
      </c>
      <c r="V71" s="9">
        <v>69</v>
      </c>
      <c r="W71" s="9"/>
      <c r="X71" s="9"/>
      <c r="Y71" s="10">
        <v>20288</v>
      </c>
      <c r="Z71" s="8">
        <v>2.2999999999999998</v>
      </c>
      <c r="AA71" s="9">
        <v>78</v>
      </c>
      <c r="AB71" s="9"/>
      <c r="AC71" s="9"/>
      <c r="AD71" s="10">
        <v>27544</v>
      </c>
      <c r="AE71" s="8">
        <v>2.2999999999999998</v>
      </c>
      <c r="AF71" s="9">
        <v>87</v>
      </c>
      <c r="AG71" s="9"/>
      <c r="AH71" s="9"/>
      <c r="AI71" s="10">
        <v>34570</v>
      </c>
      <c r="AJ71" s="8">
        <v>2.2999999999999998</v>
      </c>
      <c r="AK71" s="9">
        <v>93</v>
      </c>
      <c r="AL71" s="9"/>
      <c r="AM71" s="9"/>
      <c r="AN71" s="10">
        <v>41207</v>
      </c>
      <c r="AO71" s="8">
        <v>2.2999999999999998</v>
      </c>
      <c r="AP71" s="9">
        <v>100</v>
      </c>
      <c r="AQ71" s="9"/>
      <c r="AR71" s="9"/>
      <c r="AS71" s="10">
        <v>48497</v>
      </c>
      <c r="AT71" s="8">
        <v>2.2999999999999998</v>
      </c>
      <c r="AU71" s="9">
        <v>107</v>
      </c>
      <c r="AV71" s="9"/>
      <c r="AW71" s="9"/>
      <c r="AX71" s="10">
        <v>55687</v>
      </c>
      <c r="AY71" s="8">
        <v>2.2999999999999998</v>
      </c>
      <c r="AZ71" s="9">
        <v>112</v>
      </c>
      <c r="BA71" s="9"/>
      <c r="BB71" s="9"/>
      <c r="BC71" s="10">
        <v>62733</v>
      </c>
      <c r="BD71" s="8">
        <v>2.2999999999999998</v>
      </c>
      <c r="BE71" s="9">
        <v>119</v>
      </c>
      <c r="BF71" s="9"/>
      <c r="BG71" s="9"/>
      <c r="BH71" s="10">
        <v>70250</v>
      </c>
    </row>
    <row r="72" spans="1:60" x14ac:dyDescent="0.25">
      <c r="A72" s="8">
        <v>2.2999999999999998</v>
      </c>
      <c r="B72" s="9">
        <v>28</v>
      </c>
      <c r="C72" s="9"/>
      <c r="D72" s="9"/>
      <c r="E72" s="10">
        <v>2138</v>
      </c>
      <c r="F72" s="8">
        <v>2.2999999999999998</v>
      </c>
      <c r="G72" s="9">
        <v>30</v>
      </c>
      <c r="H72" s="9"/>
      <c r="I72" s="9"/>
      <c r="J72" s="10">
        <v>3218</v>
      </c>
      <c r="K72" s="8">
        <v>2.2999999999999998</v>
      </c>
      <c r="L72" s="9">
        <v>41</v>
      </c>
      <c r="M72" s="9"/>
      <c r="N72" s="9"/>
      <c r="O72" s="10">
        <v>6450</v>
      </c>
      <c r="P72" s="8">
        <v>2.2999999999999998</v>
      </c>
      <c r="Q72" s="9">
        <v>57</v>
      </c>
      <c r="R72" s="9"/>
      <c r="S72" s="9"/>
      <c r="T72" s="10">
        <v>13405</v>
      </c>
      <c r="U72" s="8">
        <v>2.2999999999999998</v>
      </c>
      <c r="V72" s="9">
        <v>68</v>
      </c>
      <c r="W72" s="9"/>
      <c r="X72" s="9"/>
      <c r="Y72" s="10">
        <v>20358</v>
      </c>
      <c r="Z72" s="8">
        <v>2.2999999999999998</v>
      </c>
      <c r="AA72" s="9">
        <v>77</v>
      </c>
      <c r="AB72" s="9"/>
      <c r="AC72" s="9"/>
      <c r="AD72" s="10">
        <v>27242</v>
      </c>
      <c r="AE72" s="8">
        <v>2.2999999999999998</v>
      </c>
      <c r="AF72" s="9">
        <v>87</v>
      </c>
      <c r="AG72" s="9"/>
      <c r="AH72" s="9"/>
      <c r="AI72" s="10">
        <v>34412</v>
      </c>
      <c r="AJ72" s="8">
        <v>2.2999999999999998</v>
      </c>
      <c r="AK72" s="9">
        <v>94</v>
      </c>
      <c r="AL72" s="9"/>
      <c r="AM72" s="9"/>
      <c r="AN72" s="10">
        <v>41285</v>
      </c>
      <c r="AO72" s="8">
        <v>2.2999999999999998</v>
      </c>
      <c r="AP72" s="9">
        <v>101</v>
      </c>
      <c r="AQ72" s="9"/>
      <c r="AR72" s="9"/>
      <c r="AS72" s="10">
        <v>48662</v>
      </c>
      <c r="AT72" s="8">
        <v>2.2999999999999998</v>
      </c>
      <c r="AU72" s="9">
        <v>107</v>
      </c>
      <c r="AV72" s="9"/>
      <c r="AW72" s="9"/>
      <c r="AX72" s="10">
        <v>55492</v>
      </c>
      <c r="AY72" s="8">
        <v>2.2999999999999998</v>
      </c>
      <c r="AZ72" s="9">
        <v>112</v>
      </c>
      <c r="BA72" s="9"/>
      <c r="BB72" s="9"/>
      <c r="BC72" s="10">
        <v>62801</v>
      </c>
      <c r="BD72" s="8">
        <v>2.2999999999999998</v>
      </c>
      <c r="BE72" s="9">
        <v>119</v>
      </c>
      <c r="BF72" s="9"/>
      <c r="BG72" s="9"/>
      <c r="BH72" s="10">
        <v>69857</v>
      </c>
    </row>
    <row r="73" spans="1:60" x14ac:dyDescent="0.25">
      <c r="A73" s="8">
        <v>2.2999999999999998</v>
      </c>
      <c r="B73" s="9">
        <v>28</v>
      </c>
      <c r="C73" s="9"/>
      <c r="D73" s="9"/>
      <c r="E73" s="10">
        <v>2141</v>
      </c>
      <c r="F73" s="8">
        <v>2.2999999999999998</v>
      </c>
      <c r="G73" s="9">
        <v>30</v>
      </c>
      <c r="H73" s="9"/>
      <c r="I73" s="9"/>
      <c r="J73" s="10">
        <v>3120</v>
      </c>
      <c r="K73" s="8">
        <v>2.2999999999999998</v>
      </c>
      <c r="L73" s="9">
        <v>42</v>
      </c>
      <c r="M73" s="9"/>
      <c r="N73" s="9"/>
      <c r="O73" s="10">
        <v>6555</v>
      </c>
      <c r="P73" s="8">
        <v>2.2999999999999998</v>
      </c>
      <c r="Q73" s="9">
        <v>57</v>
      </c>
      <c r="R73" s="9"/>
      <c r="S73" s="9"/>
      <c r="T73" s="10">
        <v>13297</v>
      </c>
      <c r="U73" s="8">
        <v>2.2999999999999998</v>
      </c>
      <c r="V73" s="9">
        <v>69</v>
      </c>
      <c r="W73" s="9"/>
      <c r="X73" s="9"/>
      <c r="Y73" s="10">
        <v>20316</v>
      </c>
      <c r="Z73" s="8">
        <v>2.2999999999999998</v>
      </c>
      <c r="AA73" s="9">
        <v>77</v>
      </c>
      <c r="AB73" s="9"/>
      <c r="AC73" s="9"/>
      <c r="AD73" s="10">
        <v>27384</v>
      </c>
      <c r="AE73" s="8">
        <v>2.2999999999999998</v>
      </c>
      <c r="AF73" s="9">
        <v>86</v>
      </c>
      <c r="AG73" s="9"/>
      <c r="AH73" s="9"/>
      <c r="AI73" s="10">
        <v>34510</v>
      </c>
      <c r="AJ73" s="8">
        <v>2.2999999999999998</v>
      </c>
      <c r="AK73" s="9">
        <v>93</v>
      </c>
      <c r="AL73" s="9"/>
      <c r="AM73" s="9"/>
      <c r="AN73" s="10">
        <v>41452</v>
      </c>
      <c r="AO73" s="8">
        <v>2.2999999999999998</v>
      </c>
      <c r="AP73" s="9">
        <v>100</v>
      </c>
      <c r="AQ73" s="9"/>
      <c r="AR73" s="9"/>
      <c r="AS73" s="10">
        <v>48585</v>
      </c>
      <c r="AT73" s="8">
        <v>2.2999999999999998</v>
      </c>
      <c r="AU73" s="9">
        <v>107</v>
      </c>
      <c r="AV73" s="9"/>
      <c r="AW73" s="9"/>
      <c r="AX73" s="10">
        <v>55617</v>
      </c>
      <c r="AY73" s="8">
        <v>2.2999999999999998</v>
      </c>
      <c r="AZ73" s="9">
        <v>113</v>
      </c>
      <c r="BA73" s="9"/>
      <c r="BB73" s="9"/>
      <c r="BC73" s="10">
        <v>62963</v>
      </c>
      <c r="BD73" s="8">
        <v>2.2999999999999998</v>
      </c>
      <c r="BE73" s="9">
        <v>118</v>
      </c>
      <c r="BF73" s="9"/>
      <c r="BG73" s="9"/>
      <c r="BH73" s="10">
        <v>69877</v>
      </c>
    </row>
    <row r="74" spans="1:60" x14ac:dyDescent="0.25">
      <c r="A74" s="8">
        <v>2.2999999999999998</v>
      </c>
      <c r="B74" s="9">
        <v>28</v>
      </c>
      <c r="C74" s="9"/>
      <c r="D74" s="9"/>
      <c r="E74" s="10">
        <v>2148</v>
      </c>
      <c r="F74" s="8">
        <v>2.2999999999999998</v>
      </c>
      <c r="G74" s="9">
        <v>29</v>
      </c>
      <c r="H74" s="9"/>
      <c r="I74" s="9"/>
      <c r="J74" s="10">
        <v>3091</v>
      </c>
      <c r="K74" s="8">
        <v>2.2999999999999998</v>
      </c>
      <c r="L74" s="9">
        <v>42</v>
      </c>
      <c r="M74" s="9"/>
      <c r="N74" s="9"/>
      <c r="O74" s="10">
        <v>6496</v>
      </c>
      <c r="P74" s="8">
        <v>2.2999999999999998</v>
      </c>
      <c r="Q74" s="9">
        <v>57</v>
      </c>
      <c r="R74" s="9"/>
      <c r="S74" s="9"/>
      <c r="T74" s="10">
        <v>13389</v>
      </c>
      <c r="U74" s="8">
        <v>2.2999999999999998</v>
      </c>
      <c r="V74" s="9">
        <v>69</v>
      </c>
      <c r="W74" s="9"/>
      <c r="X74" s="9"/>
      <c r="Y74" s="10">
        <v>20351</v>
      </c>
      <c r="Z74" s="8">
        <v>2.2999999999999998</v>
      </c>
      <c r="AA74" s="9">
        <v>77</v>
      </c>
      <c r="AB74" s="9"/>
      <c r="AC74" s="9"/>
      <c r="AD74" s="10">
        <v>27555</v>
      </c>
      <c r="AE74" s="8">
        <v>2.2999999999999998</v>
      </c>
      <c r="AF74" s="9">
        <v>86</v>
      </c>
      <c r="AG74" s="9"/>
      <c r="AH74" s="9"/>
      <c r="AI74" s="10">
        <v>34673</v>
      </c>
      <c r="AJ74" s="8">
        <v>2.2999999999999998</v>
      </c>
      <c r="AK74" s="9">
        <v>93</v>
      </c>
      <c r="AL74" s="9"/>
      <c r="AM74" s="9"/>
      <c r="AN74" s="10">
        <v>41669</v>
      </c>
      <c r="AO74" s="8">
        <v>2.2999999999999998</v>
      </c>
      <c r="AP74" s="9">
        <v>101</v>
      </c>
      <c r="AQ74" s="9"/>
      <c r="AR74" s="9"/>
      <c r="AS74" s="10">
        <v>48373</v>
      </c>
      <c r="AT74" s="8">
        <v>2.2999999999999998</v>
      </c>
      <c r="AU74" s="9">
        <v>107</v>
      </c>
      <c r="AV74" s="9"/>
      <c r="AW74" s="9"/>
      <c r="AX74" s="10">
        <v>55597</v>
      </c>
      <c r="AY74" s="8">
        <v>2.2999999999999998</v>
      </c>
      <c r="AZ74" s="9">
        <v>113</v>
      </c>
      <c r="BA74" s="9"/>
      <c r="BB74" s="9"/>
      <c r="BC74" s="10">
        <v>62739</v>
      </c>
      <c r="BD74" s="8">
        <v>2.2999999999999998</v>
      </c>
      <c r="BE74" s="9">
        <v>118</v>
      </c>
      <c r="BF74" s="9"/>
      <c r="BG74" s="9"/>
      <c r="BH74" s="10">
        <v>69845</v>
      </c>
    </row>
    <row r="75" spans="1:60" x14ac:dyDescent="0.25">
      <c r="A75" s="8">
        <v>2.2999999999999998</v>
      </c>
      <c r="B75" s="9">
        <v>28</v>
      </c>
      <c r="C75" s="9"/>
      <c r="D75" s="9"/>
      <c r="E75" s="10">
        <v>2193</v>
      </c>
      <c r="F75" s="8">
        <v>2.2999999999999998</v>
      </c>
      <c r="G75" s="9">
        <v>30</v>
      </c>
      <c r="H75" s="9"/>
      <c r="I75" s="9"/>
      <c r="J75" s="10">
        <v>3116</v>
      </c>
      <c r="K75" s="8">
        <v>2.2999999999999998</v>
      </c>
      <c r="L75" s="9">
        <v>42</v>
      </c>
      <c r="M75" s="9"/>
      <c r="N75" s="9"/>
      <c r="O75" s="10">
        <v>6702</v>
      </c>
      <c r="P75" s="8">
        <v>2.2999999999999998</v>
      </c>
      <c r="Q75" s="9">
        <v>57</v>
      </c>
      <c r="R75" s="9"/>
      <c r="S75" s="9"/>
      <c r="T75" s="10">
        <v>13376</v>
      </c>
      <c r="U75" s="8">
        <v>2.2999999999999998</v>
      </c>
      <c r="V75" s="9">
        <v>68</v>
      </c>
      <c r="W75" s="9"/>
      <c r="X75" s="9"/>
      <c r="Y75" s="10">
        <v>20208</v>
      </c>
      <c r="Z75" s="8">
        <v>2.2999999999999998</v>
      </c>
      <c r="AA75" s="9">
        <v>78</v>
      </c>
      <c r="AB75" s="9"/>
      <c r="AC75" s="9"/>
      <c r="AD75" s="10">
        <v>27502</v>
      </c>
      <c r="AE75" s="8">
        <v>2.2999999999999998</v>
      </c>
      <c r="AF75" s="9">
        <v>87</v>
      </c>
      <c r="AG75" s="9"/>
      <c r="AH75" s="9"/>
      <c r="AI75" s="10">
        <v>34335</v>
      </c>
      <c r="AJ75" s="8">
        <v>2.2999999999999998</v>
      </c>
      <c r="AK75" s="9">
        <v>94</v>
      </c>
      <c r="AL75" s="9"/>
      <c r="AM75" s="9"/>
      <c r="AN75" s="10">
        <v>41317</v>
      </c>
      <c r="AO75" s="8">
        <v>2.2999999999999998</v>
      </c>
      <c r="AP75" s="9">
        <v>101</v>
      </c>
      <c r="AQ75" s="9"/>
      <c r="AR75" s="9"/>
      <c r="AS75" s="10">
        <v>48798</v>
      </c>
      <c r="AT75" s="8">
        <v>2.2999999999999998</v>
      </c>
      <c r="AU75" s="9">
        <v>107</v>
      </c>
      <c r="AV75" s="9"/>
      <c r="AW75" s="9"/>
      <c r="AX75" s="10">
        <v>55521</v>
      </c>
      <c r="AY75" s="8">
        <v>2.2999999999999998</v>
      </c>
      <c r="AZ75" s="9">
        <v>113</v>
      </c>
      <c r="BA75" s="9"/>
      <c r="BB75" s="9"/>
      <c r="BC75" s="10">
        <v>62598</v>
      </c>
      <c r="BD75" s="8">
        <v>2.2999999999999998</v>
      </c>
      <c r="BE75" s="9">
        <v>119</v>
      </c>
      <c r="BF75" s="9"/>
      <c r="BG75" s="9"/>
      <c r="BH75" s="10">
        <v>69967</v>
      </c>
    </row>
    <row r="76" spans="1:60" x14ac:dyDescent="0.25">
      <c r="A76" s="8">
        <v>2.2999999999999998</v>
      </c>
      <c r="B76" s="9">
        <v>28</v>
      </c>
      <c r="C76" s="9"/>
      <c r="D76" s="9"/>
      <c r="E76" s="10">
        <v>2110</v>
      </c>
      <c r="F76" s="8">
        <v>2.2999999999999998</v>
      </c>
      <c r="G76" s="9">
        <v>30</v>
      </c>
      <c r="H76" s="9"/>
      <c r="I76" s="9"/>
      <c r="J76" s="10">
        <v>3157</v>
      </c>
      <c r="K76" s="8">
        <v>2.2999999999999998</v>
      </c>
      <c r="L76" s="9">
        <v>42</v>
      </c>
      <c r="M76" s="9"/>
      <c r="N76" s="9"/>
      <c r="O76" s="10">
        <v>6566</v>
      </c>
      <c r="P76" s="8">
        <v>2.2999999999999998</v>
      </c>
      <c r="Q76" s="9">
        <v>57</v>
      </c>
      <c r="R76" s="9"/>
      <c r="S76" s="9"/>
      <c r="T76" s="10">
        <v>13342</v>
      </c>
      <c r="U76" s="8">
        <v>2.2999999999999998</v>
      </c>
      <c r="V76" s="9">
        <v>69</v>
      </c>
      <c r="W76" s="9"/>
      <c r="X76" s="9"/>
      <c r="Y76" s="10">
        <v>20209</v>
      </c>
      <c r="Z76" s="8">
        <v>2.2999999999999998</v>
      </c>
      <c r="AA76" s="9">
        <v>78</v>
      </c>
      <c r="AB76" s="9"/>
      <c r="AC76" s="9"/>
      <c r="AD76" s="10">
        <v>27424</v>
      </c>
      <c r="AE76" s="8">
        <v>2.2999999999999998</v>
      </c>
      <c r="AF76" s="9">
        <v>87</v>
      </c>
      <c r="AG76" s="9"/>
      <c r="AH76" s="9"/>
      <c r="AI76" s="10">
        <v>34379</v>
      </c>
      <c r="AJ76" s="8">
        <v>2.2999999999999998</v>
      </c>
      <c r="AK76" s="9">
        <v>94</v>
      </c>
      <c r="AL76" s="9"/>
      <c r="AM76" s="9"/>
      <c r="AN76" s="10">
        <v>41246</v>
      </c>
      <c r="AO76" s="8">
        <v>2.2999999999999998</v>
      </c>
      <c r="AP76" s="9">
        <v>101</v>
      </c>
      <c r="AQ76" s="9"/>
      <c r="AR76" s="9"/>
      <c r="AS76" s="10">
        <v>48572</v>
      </c>
      <c r="AT76" s="8">
        <v>2.2999999999999998</v>
      </c>
      <c r="AU76" s="9">
        <v>107</v>
      </c>
      <c r="AV76" s="9"/>
      <c r="AW76" s="9"/>
      <c r="AX76" s="10">
        <v>55459</v>
      </c>
      <c r="AY76" s="8">
        <v>2.2999999999999998</v>
      </c>
      <c r="AZ76" s="9">
        <v>112</v>
      </c>
      <c r="BA76" s="9"/>
      <c r="BB76" s="9"/>
      <c r="BC76" s="10">
        <v>62869</v>
      </c>
      <c r="BD76" s="8">
        <v>2.2999999999999998</v>
      </c>
      <c r="BE76" s="9">
        <v>119</v>
      </c>
      <c r="BF76" s="9"/>
      <c r="BG76" s="9"/>
      <c r="BH76" s="10">
        <v>70152</v>
      </c>
    </row>
    <row r="77" spans="1:60" x14ac:dyDescent="0.25">
      <c r="A77" s="8">
        <v>2.2999999999999998</v>
      </c>
      <c r="B77" s="9">
        <v>28</v>
      </c>
      <c r="C77" s="9"/>
      <c r="D77" s="9"/>
      <c r="E77" s="10">
        <v>2134</v>
      </c>
      <c r="F77" s="8">
        <v>2.2999999999999998</v>
      </c>
      <c r="G77" s="9">
        <v>30</v>
      </c>
      <c r="H77" s="9"/>
      <c r="I77" s="9"/>
      <c r="J77" s="10">
        <v>3113</v>
      </c>
      <c r="K77" s="8">
        <v>2.2999999999999998</v>
      </c>
      <c r="L77" s="9">
        <v>42</v>
      </c>
      <c r="M77" s="9"/>
      <c r="N77" s="9"/>
      <c r="O77" s="10">
        <v>6571</v>
      </c>
      <c r="P77" s="8">
        <v>2.2999999999999998</v>
      </c>
      <c r="Q77" s="9">
        <v>57</v>
      </c>
      <c r="R77" s="9"/>
      <c r="S77" s="9"/>
      <c r="T77" s="10">
        <v>13412</v>
      </c>
      <c r="U77" s="8">
        <v>2.2999999999999998</v>
      </c>
      <c r="V77" s="9">
        <v>69</v>
      </c>
      <c r="W77" s="9"/>
      <c r="X77" s="9"/>
      <c r="Y77" s="10">
        <v>20142</v>
      </c>
      <c r="Z77" s="8">
        <v>2.2999999999999998</v>
      </c>
      <c r="AA77" s="9">
        <v>78</v>
      </c>
      <c r="AB77" s="9"/>
      <c r="AC77" s="9"/>
      <c r="AD77" s="10">
        <v>27357</v>
      </c>
      <c r="AE77" s="8">
        <v>2.2999999999999998</v>
      </c>
      <c r="AF77" s="9">
        <v>87</v>
      </c>
      <c r="AG77" s="9"/>
      <c r="AH77" s="9"/>
      <c r="AI77" s="10">
        <v>34458</v>
      </c>
      <c r="AJ77" s="8">
        <v>2.2999999999999998</v>
      </c>
      <c r="AK77" s="9">
        <v>93</v>
      </c>
      <c r="AL77" s="9"/>
      <c r="AM77" s="9"/>
      <c r="AN77" s="10">
        <v>41241</v>
      </c>
      <c r="AO77" s="8">
        <v>2.2999999999999998</v>
      </c>
      <c r="AP77" s="9">
        <v>101</v>
      </c>
      <c r="AQ77" s="9"/>
      <c r="AR77" s="9"/>
      <c r="AS77" s="10">
        <v>48461</v>
      </c>
      <c r="AT77" s="8">
        <v>2.2999999999999998</v>
      </c>
      <c r="AU77" s="9">
        <v>107</v>
      </c>
      <c r="AV77" s="9"/>
      <c r="AW77" s="9"/>
      <c r="AX77" s="10">
        <v>55856</v>
      </c>
      <c r="AY77" s="8">
        <v>2.2999999999999998</v>
      </c>
      <c r="AZ77" s="9">
        <v>113</v>
      </c>
      <c r="BA77" s="9"/>
      <c r="BB77" s="9"/>
      <c r="BC77" s="10">
        <v>62734</v>
      </c>
      <c r="BD77" s="8">
        <v>2.2999999999999998</v>
      </c>
      <c r="BE77" s="9">
        <v>119</v>
      </c>
      <c r="BF77" s="9"/>
      <c r="BG77" s="9"/>
      <c r="BH77" s="10">
        <v>69650</v>
      </c>
    </row>
    <row r="78" spans="1:60" x14ac:dyDescent="0.25">
      <c r="A78" s="8">
        <v>2.2999999999999998</v>
      </c>
      <c r="B78" s="9">
        <v>27</v>
      </c>
      <c r="C78" s="9"/>
      <c r="D78" s="9"/>
      <c r="E78" s="10">
        <v>2118</v>
      </c>
      <c r="F78" s="8">
        <v>2.2999999999999998</v>
      </c>
      <c r="G78" s="9">
        <v>29</v>
      </c>
      <c r="H78" s="9"/>
      <c r="I78" s="9"/>
      <c r="J78" s="10">
        <v>3101</v>
      </c>
      <c r="K78" s="8">
        <v>2.2999999999999998</v>
      </c>
      <c r="L78" s="9">
        <v>42</v>
      </c>
      <c r="M78" s="9"/>
      <c r="N78" s="9"/>
      <c r="O78" s="10">
        <v>6559</v>
      </c>
      <c r="P78" s="8">
        <v>2.2999999999999998</v>
      </c>
      <c r="Q78" s="9">
        <v>57</v>
      </c>
      <c r="R78" s="9"/>
      <c r="S78" s="9"/>
      <c r="T78" s="10">
        <v>13527</v>
      </c>
      <c r="U78" s="8">
        <v>2.2999999999999998</v>
      </c>
      <c r="V78" s="9">
        <v>69</v>
      </c>
      <c r="W78" s="9"/>
      <c r="X78" s="9"/>
      <c r="Y78" s="10">
        <v>20264</v>
      </c>
      <c r="Z78" s="8">
        <v>2.2999999999999998</v>
      </c>
      <c r="AA78" s="9">
        <v>78</v>
      </c>
      <c r="AB78" s="9"/>
      <c r="AC78" s="9"/>
      <c r="AD78" s="10">
        <v>27193</v>
      </c>
      <c r="AE78" s="8">
        <v>2.2999999999999998</v>
      </c>
      <c r="AF78" s="9">
        <v>86</v>
      </c>
      <c r="AG78" s="9"/>
      <c r="AH78" s="9"/>
      <c r="AI78" s="10">
        <v>34353</v>
      </c>
      <c r="AJ78" s="8">
        <v>2.2999999999999998</v>
      </c>
      <c r="AK78" s="9">
        <v>94</v>
      </c>
      <c r="AL78" s="9"/>
      <c r="AM78" s="9"/>
      <c r="AN78" s="10">
        <v>41402</v>
      </c>
      <c r="AO78" s="8">
        <v>2.2999999999999998</v>
      </c>
      <c r="AP78" s="9">
        <v>101</v>
      </c>
      <c r="AQ78" s="9"/>
      <c r="AR78" s="9"/>
      <c r="AS78" s="10">
        <v>48507</v>
      </c>
      <c r="AT78" s="8">
        <v>2.2999999999999998</v>
      </c>
      <c r="AU78" s="9">
        <v>107</v>
      </c>
      <c r="AV78" s="9"/>
      <c r="AW78" s="9"/>
      <c r="AX78" s="10">
        <v>55565</v>
      </c>
      <c r="AY78" s="8">
        <v>2.2999999999999998</v>
      </c>
      <c r="AZ78" s="9">
        <v>113</v>
      </c>
      <c r="BA78" s="9"/>
      <c r="BB78" s="9"/>
      <c r="BC78" s="10">
        <v>62919</v>
      </c>
      <c r="BD78" s="8">
        <v>2.2999999999999998</v>
      </c>
      <c r="BE78" s="9">
        <v>119</v>
      </c>
      <c r="BF78" s="9"/>
      <c r="BG78" s="9"/>
      <c r="BH78" s="10">
        <v>70043</v>
      </c>
    </row>
    <row r="79" spans="1:60" x14ac:dyDescent="0.25">
      <c r="A79" s="8">
        <v>2.2999999999999998</v>
      </c>
      <c r="B79" s="9">
        <v>27</v>
      </c>
      <c r="C79" s="9"/>
      <c r="D79" s="9"/>
      <c r="E79" s="10">
        <v>2140</v>
      </c>
      <c r="F79" s="8">
        <v>2.2999999999999998</v>
      </c>
      <c r="G79" s="9">
        <v>30</v>
      </c>
      <c r="H79" s="9"/>
      <c r="I79" s="9"/>
      <c r="J79" s="10">
        <v>3090</v>
      </c>
      <c r="K79" s="8">
        <v>2.2999999999999998</v>
      </c>
      <c r="L79" s="9">
        <v>41</v>
      </c>
      <c r="M79" s="9"/>
      <c r="N79" s="9"/>
      <c r="O79" s="10">
        <v>6565</v>
      </c>
      <c r="P79" s="8">
        <v>2.2999999999999998</v>
      </c>
      <c r="Q79" s="9">
        <v>57</v>
      </c>
      <c r="R79" s="9"/>
      <c r="S79" s="9"/>
      <c r="T79" s="10">
        <v>13495</v>
      </c>
      <c r="U79" s="8">
        <v>2.2999999999999998</v>
      </c>
      <c r="V79" s="9">
        <v>69</v>
      </c>
      <c r="W79" s="9"/>
      <c r="X79" s="9"/>
      <c r="Y79" s="10">
        <v>20323</v>
      </c>
      <c r="Z79" s="8">
        <v>2.2999999999999998</v>
      </c>
      <c r="AA79" s="9">
        <v>78</v>
      </c>
      <c r="AB79" s="9"/>
      <c r="AC79" s="9"/>
      <c r="AD79" s="10">
        <v>27507</v>
      </c>
      <c r="AE79" s="8">
        <v>2.2999999999999998</v>
      </c>
      <c r="AF79" s="9">
        <v>86</v>
      </c>
      <c r="AG79" s="9"/>
      <c r="AH79" s="9"/>
      <c r="AI79" s="10">
        <v>34246</v>
      </c>
      <c r="AJ79" s="8">
        <v>2.2999999999999998</v>
      </c>
      <c r="AK79" s="9">
        <v>94</v>
      </c>
      <c r="AL79" s="9"/>
      <c r="AM79" s="9"/>
      <c r="AN79" s="10">
        <v>41359</v>
      </c>
      <c r="AO79" s="8">
        <v>2.2999999999999998</v>
      </c>
      <c r="AP79" s="9">
        <v>101</v>
      </c>
      <c r="AQ79" s="9"/>
      <c r="AR79" s="9"/>
      <c r="AS79" s="10">
        <v>48346</v>
      </c>
      <c r="AT79" s="8">
        <v>2.2999999999999998</v>
      </c>
      <c r="AU79" s="9">
        <v>106</v>
      </c>
      <c r="AV79" s="9"/>
      <c r="AW79" s="9"/>
      <c r="AX79" s="10">
        <v>55845</v>
      </c>
      <c r="AY79" s="8">
        <v>2.2999999999999998</v>
      </c>
      <c r="AZ79" s="9">
        <v>113</v>
      </c>
      <c r="BA79" s="9"/>
      <c r="BB79" s="9"/>
      <c r="BC79" s="10">
        <v>63143</v>
      </c>
      <c r="BD79" s="8">
        <v>2.2999999999999998</v>
      </c>
      <c r="BE79" s="9">
        <v>119</v>
      </c>
      <c r="BF79" s="9"/>
      <c r="BG79" s="9"/>
      <c r="BH79" s="10">
        <v>70028</v>
      </c>
    </row>
    <row r="80" spans="1:60" x14ac:dyDescent="0.25">
      <c r="A80" s="8">
        <v>2.2999999999999998</v>
      </c>
      <c r="B80" s="9">
        <v>27</v>
      </c>
      <c r="C80" s="9"/>
      <c r="D80" s="9"/>
      <c r="E80" s="10">
        <v>2150</v>
      </c>
      <c r="F80" s="8">
        <v>2.2999999999999998</v>
      </c>
      <c r="G80" s="9">
        <v>30</v>
      </c>
      <c r="H80" s="9"/>
      <c r="I80" s="9"/>
      <c r="J80" s="10">
        <v>3120</v>
      </c>
      <c r="K80" s="8">
        <v>2.2999999999999998</v>
      </c>
      <c r="L80" s="9">
        <v>42</v>
      </c>
      <c r="M80" s="9"/>
      <c r="N80" s="9"/>
      <c r="O80" s="10">
        <v>6622</v>
      </c>
      <c r="P80" s="8">
        <v>2.2999999999999998</v>
      </c>
      <c r="Q80" s="9">
        <v>56</v>
      </c>
      <c r="R80" s="9"/>
      <c r="S80" s="9"/>
      <c r="T80" s="10">
        <v>13480</v>
      </c>
      <c r="U80" s="8">
        <v>2.2999999999999998</v>
      </c>
      <c r="V80" s="9">
        <v>69</v>
      </c>
      <c r="W80" s="9"/>
      <c r="X80" s="9"/>
      <c r="Y80" s="10">
        <v>20218</v>
      </c>
      <c r="Z80" s="8">
        <v>2.2999999999999998</v>
      </c>
      <c r="AA80" s="9">
        <v>78</v>
      </c>
      <c r="AB80" s="9"/>
      <c r="AC80" s="9"/>
      <c r="AD80" s="10">
        <v>27452</v>
      </c>
      <c r="AE80" s="8">
        <v>2.2999999999999998</v>
      </c>
      <c r="AF80" s="9">
        <v>87</v>
      </c>
      <c r="AG80" s="9"/>
      <c r="AH80" s="9"/>
      <c r="AI80" s="10">
        <v>34310</v>
      </c>
      <c r="AJ80" s="8">
        <v>2.2999999999999998</v>
      </c>
      <c r="AK80" s="9">
        <v>94</v>
      </c>
      <c r="AL80" s="9"/>
      <c r="AM80" s="9"/>
      <c r="AN80" s="10">
        <v>41287</v>
      </c>
      <c r="AO80" s="8">
        <v>2.2999999999999998</v>
      </c>
      <c r="AP80" s="9">
        <v>101</v>
      </c>
      <c r="AQ80" s="9"/>
      <c r="AR80" s="9"/>
      <c r="AS80" s="10">
        <v>48587</v>
      </c>
      <c r="AT80" s="8">
        <v>2.2999999999999998</v>
      </c>
      <c r="AU80" s="9">
        <v>107</v>
      </c>
      <c r="AV80" s="9"/>
      <c r="AW80" s="9"/>
      <c r="AX80" s="10">
        <v>55617</v>
      </c>
      <c r="AY80" s="8">
        <v>2.2999999999999998</v>
      </c>
      <c r="AZ80" s="9">
        <v>113</v>
      </c>
      <c r="BA80" s="9"/>
      <c r="BB80" s="9"/>
      <c r="BC80" s="10">
        <v>62664</v>
      </c>
      <c r="BD80" s="8">
        <v>2.2999999999999998</v>
      </c>
      <c r="BE80" s="9">
        <v>119</v>
      </c>
      <c r="BF80" s="9"/>
      <c r="BG80" s="9"/>
      <c r="BH80" s="10">
        <v>70120</v>
      </c>
    </row>
    <row r="81" spans="1:60" x14ac:dyDescent="0.25">
      <c r="A81" s="8">
        <v>2.2999999999999998</v>
      </c>
      <c r="B81" s="9">
        <v>27</v>
      </c>
      <c r="C81" s="9"/>
      <c r="D81" s="9"/>
      <c r="E81" s="10">
        <v>2151</v>
      </c>
      <c r="F81" s="8">
        <v>2.2999999999999998</v>
      </c>
      <c r="G81" s="9">
        <v>30</v>
      </c>
      <c r="H81" s="9"/>
      <c r="I81" s="9"/>
      <c r="J81" s="10">
        <v>3134</v>
      </c>
      <c r="K81" s="8">
        <v>2.2999999999999998</v>
      </c>
      <c r="L81" s="9">
        <v>42</v>
      </c>
      <c r="M81" s="9"/>
      <c r="N81" s="9"/>
      <c r="O81" s="10">
        <v>6577</v>
      </c>
      <c r="P81" s="8">
        <v>2.2999999999999998</v>
      </c>
      <c r="Q81" s="9">
        <v>56</v>
      </c>
      <c r="R81" s="9"/>
      <c r="S81" s="9"/>
      <c r="T81" s="10">
        <v>13465</v>
      </c>
      <c r="U81" s="8">
        <v>2.2999999999999998</v>
      </c>
      <c r="V81" s="9">
        <v>69</v>
      </c>
      <c r="W81" s="9"/>
      <c r="X81" s="9"/>
      <c r="Y81" s="10">
        <v>20207</v>
      </c>
      <c r="Z81" s="8">
        <v>2.2999999999999998</v>
      </c>
      <c r="AA81" s="9">
        <v>78</v>
      </c>
      <c r="AB81" s="9"/>
      <c r="AC81" s="9"/>
      <c r="AD81" s="10">
        <v>27670</v>
      </c>
      <c r="AE81" s="8">
        <v>2.2999999999999998</v>
      </c>
      <c r="AF81" s="9">
        <v>86</v>
      </c>
      <c r="AG81" s="9"/>
      <c r="AH81" s="9"/>
      <c r="AI81" s="10">
        <v>34352</v>
      </c>
      <c r="AJ81" s="8">
        <v>2.2999999999999998</v>
      </c>
      <c r="AK81" s="9">
        <v>94</v>
      </c>
      <c r="AL81" s="9"/>
      <c r="AM81" s="9"/>
      <c r="AN81" s="10">
        <v>41253</v>
      </c>
      <c r="AO81" s="8">
        <v>2.2999999999999998</v>
      </c>
      <c r="AP81" s="9">
        <v>101</v>
      </c>
      <c r="AQ81" s="9"/>
      <c r="AR81" s="9"/>
      <c r="AS81" s="10">
        <v>48739</v>
      </c>
      <c r="AT81" s="8">
        <v>2.2999999999999998</v>
      </c>
      <c r="AU81" s="9">
        <v>106</v>
      </c>
      <c r="AV81" s="9"/>
      <c r="AW81" s="9"/>
      <c r="AX81" s="10">
        <v>55536</v>
      </c>
      <c r="AY81" s="8">
        <v>2.2999999999999998</v>
      </c>
      <c r="AZ81" s="9">
        <v>113</v>
      </c>
      <c r="BA81" s="9"/>
      <c r="BB81" s="9"/>
      <c r="BC81" s="10">
        <v>63008</v>
      </c>
      <c r="BD81" s="8">
        <v>2.2999999999999998</v>
      </c>
      <c r="BE81" s="9">
        <v>118</v>
      </c>
      <c r="BF81" s="9"/>
      <c r="BG81" s="9"/>
      <c r="BH81" s="10">
        <v>69782</v>
      </c>
    </row>
    <row r="82" spans="1:60" x14ac:dyDescent="0.25">
      <c r="A82" s="8">
        <v>2.2999999999999998</v>
      </c>
      <c r="B82" s="9">
        <v>28</v>
      </c>
      <c r="C82" s="9"/>
      <c r="D82" s="9"/>
      <c r="E82" s="10">
        <v>2147</v>
      </c>
      <c r="F82" s="8">
        <v>2.2999999999999998</v>
      </c>
      <c r="G82" s="9">
        <v>30</v>
      </c>
      <c r="H82" s="9"/>
      <c r="I82" s="9"/>
      <c r="J82" s="10">
        <v>3060</v>
      </c>
      <c r="K82" s="8">
        <v>2.2999999999999998</v>
      </c>
      <c r="L82" s="9">
        <v>41</v>
      </c>
      <c r="M82" s="9"/>
      <c r="N82" s="9"/>
      <c r="O82" s="10">
        <v>6466</v>
      </c>
      <c r="P82" s="8">
        <v>2.2999999999999998</v>
      </c>
      <c r="Q82" s="9">
        <v>57</v>
      </c>
      <c r="R82" s="9"/>
      <c r="S82" s="9"/>
      <c r="T82" s="10">
        <v>13358</v>
      </c>
      <c r="U82" s="8">
        <v>2.2999999999999998</v>
      </c>
      <c r="V82" s="9">
        <v>69</v>
      </c>
      <c r="W82" s="9"/>
      <c r="X82" s="9"/>
      <c r="Y82" s="10">
        <v>20306</v>
      </c>
      <c r="Z82" s="8">
        <v>2.2999999999999998</v>
      </c>
      <c r="AA82" s="9">
        <v>78</v>
      </c>
      <c r="AB82" s="9"/>
      <c r="AC82" s="9"/>
      <c r="AD82" s="10">
        <v>27366</v>
      </c>
      <c r="AE82" s="8">
        <v>2.2999999999999998</v>
      </c>
      <c r="AF82" s="9">
        <v>86</v>
      </c>
      <c r="AG82" s="9"/>
      <c r="AH82" s="9"/>
      <c r="AI82" s="10">
        <v>34414</v>
      </c>
      <c r="AJ82" s="8">
        <v>2.2999999999999998</v>
      </c>
      <c r="AK82" s="9">
        <v>94</v>
      </c>
      <c r="AL82" s="9"/>
      <c r="AM82" s="9"/>
      <c r="AN82" s="10">
        <v>41161</v>
      </c>
      <c r="AO82" s="8">
        <v>2.2999999999999998</v>
      </c>
      <c r="AP82" s="9">
        <v>101</v>
      </c>
      <c r="AQ82" s="9"/>
      <c r="AR82" s="9"/>
      <c r="AS82" s="10">
        <v>48359</v>
      </c>
      <c r="AT82" s="8">
        <v>2.2999999999999998</v>
      </c>
      <c r="AU82" s="9">
        <v>106</v>
      </c>
      <c r="AV82" s="9"/>
      <c r="AW82" s="9"/>
      <c r="AX82" s="10">
        <v>55636</v>
      </c>
      <c r="AY82" s="8">
        <v>2.2999999999999998</v>
      </c>
      <c r="AZ82" s="9">
        <v>113</v>
      </c>
      <c r="BA82" s="9"/>
      <c r="BB82" s="9"/>
      <c r="BC82" s="10">
        <v>62636</v>
      </c>
      <c r="BD82" s="8">
        <v>2.2999999999999998</v>
      </c>
      <c r="BE82" s="9">
        <v>119</v>
      </c>
      <c r="BF82" s="9"/>
      <c r="BG82" s="9"/>
      <c r="BH82" s="10">
        <v>70233</v>
      </c>
    </row>
    <row r="83" spans="1:60" x14ac:dyDescent="0.25">
      <c r="A83" s="8">
        <v>2.2999999999999998</v>
      </c>
      <c r="B83" s="9">
        <v>28</v>
      </c>
      <c r="C83" s="9"/>
      <c r="D83" s="9"/>
      <c r="E83" s="10">
        <v>2139</v>
      </c>
      <c r="F83" s="8">
        <v>2.2999999999999998</v>
      </c>
      <c r="G83" s="9">
        <v>29</v>
      </c>
      <c r="H83" s="9"/>
      <c r="I83" s="9"/>
      <c r="J83" s="10">
        <v>3110</v>
      </c>
      <c r="K83" s="8">
        <v>2.2999999999999998</v>
      </c>
      <c r="L83" s="9">
        <v>41</v>
      </c>
      <c r="M83" s="9"/>
      <c r="N83" s="9"/>
      <c r="O83" s="10">
        <v>6488</v>
      </c>
      <c r="P83" s="8">
        <v>2.2999999999999998</v>
      </c>
      <c r="Q83" s="9">
        <v>57</v>
      </c>
      <c r="R83" s="9"/>
      <c r="S83" s="9"/>
      <c r="T83" s="10">
        <v>13296</v>
      </c>
      <c r="U83" s="8">
        <v>2.2999999999999998</v>
      </c>
      <c r="V83" s="9">
        <v>69</v>
      </c>
      <c r="W83" s="9"/>
      <c r="X83" s="9"/>
      <c r="Y83" s="10">
        <v>20159</v>
      </c>
      <c r="Z83" s="8">
        <v>2.2999999999999998</v>
      </c>
      <c r="AA83" s="9">
        <v>77</v>
      </c>
      <c r="AB83" s="9"/>
      <c r="AC83" s="9"/>
      <c r="AD83" s="10">
        <v>27297</v>
      </c>
      <c r="AE83" s="8">
        <v>2.2999999999999998</v>
      </c>
      <c r="AF83" s="9">
        <v>87</v>
      </c>
      <c r="AG83" s="9"/>
      <c r="AH83" s="9"/>
      <c r="AI83" s="10">
        <v>34174</v>
      </c>
      <c r="AJ83" s="8">
        <v>2.2999999999999998</v>
      </c>
      <c r="AK83" s="9">
        <v>93</v>
      </c>
      <c r="AL83" s="9"/>
      <c r="AM83" s="9"/>
      <c r="AN83" s="10">
        <v>41219</v>
      </c>
      <c r="AO83" s="8">
        <v>2.2999999999999998</v>
      </c>
      <c r="AP83" s="9">
        <v>100</v>
      </c>
      <c r="AQ83" s="9"/>
      <c r="AR83" s="9"/>
      <c r="AS83" s="10">
        <v>48613</v>
      </c>
      <c r="AT83" s="8">
        <v>2.2999999999999998</v>
      </c>
      <c r="AU83" s="9">
        <v>107</v>
      </c>
      <c r="AV83" s="9"/>
      <c r="AW83" s="9"/>
      <c r="AX83" s="10">
        <v>55586</v>
      </c>
      <c r="AY83" s="8">
        <v>2.2999999999999998</v>
      </c>
      <c r="AZ83" s="9">
        <v>112</v>
      </c>
      <c r="BA83" s="9"/>
      <c r="BB83" s="9"/>
      <c r="BC83" s="10">
        <v>62910</v>
      </c>
      <c r="BD83" s="8">
        <v>2.2999999999999998</v>
      </c>
      <c r="BE83" s="9">
        <v>119</v>
      </c>
      <c r="BF83" s="9"/>
      <c r="BG83" s="9"/>
      <c r="BH83" s="10">
        <v>69893</v>
      </c>
    </row>
    <row r="84" spans="1:60" x14ac:dyDescent="0.25">
      <c r="A84" s="8">
        <v>2.2999999999999998</v>
      </c>
      <c r="B84" s="9">
        <v>28</v>
      </c>
      <c r="C84" s="9"/>
      <c r="D84" s="9"/>
      <c r="E84" s="10">
        <v>2177</v>
      </c>
      <c r="F84" s="8">
        <v>2.2999999999999998</v>
      </c>
      <c r="G84" s="9">
        <v>29</v>
      </c>
      <c r="H84" s="9"/>
      <c r="I84" s="9"/>
      <c r="J84" s="10">
        <v>3151</v>
      </c>
      <c r="K84" s="8">
        <v>2.2999999999999998</v>
      </c>
      <c r="L84" s="9">
        <v>42</v>
      </c>
      <c r="M84" s="9"/>
      <c r="N84" s="9"/>
      <c r="O84" s="10">
        <v>6496</v>
      </c>
      <c r="P84" s="8">
        <v>2.2999999999999998</v>
      </c>
      <c r="Q84" s="9">
        <v>56</v>
      </c>
      <c r="R84" s="9"/>
      <c r="S84" s="9"/>
      <c r="T84" s="10">
        <v>13356</v>
      </c>
      <c r="U84" s="8">
        <v>2.2999999999999998</v>
      </c>
      <c r="V84" s="9">
        <v>68</v>
      </c>
      <c r="W84" s="9"/>
      <c r="X84" s="9"/>
      <c r="Y84" s="10">
        <v>20403</v>
      </c>
      <c r="Z84" s="8">
        <v>2.2999999999999998</v>
      </c>
      <c r="AA84" s="9">
        <v>78</v>
      </c>
      <c r="AB84" s="9"/>
      <c r="AC84" s="9"/>
      <c r="AD84" s="10">
        <v>27230</v>
      </c>
      <c r="AE84" s="8">
        <v>2.2999999999999998</v>
      </c>
      <c r="AF84" s="9">
        <v>87</v>
      </c>
      <c r="AG84" s="9"/>
      <c r="AH84" s="9"/>
      <c r="AI84" s="10">
        <v>34411</v>
      </c>
      <c r="AJ84" s="8">
        <v>2.2999999999999998</v>
      </c>
      <c r="AK84" s="9">
        <v>94</v>
      </c>
      <c r="AL84" s="9"/>
      <c r="AM84" s="9"/>
      <c r="AN84" s="10">
        <v>41391</v>
      </c>
      <c r="AO84" s="8">
        <v>2.2999999999999998</v>
      </c>
      <c r="AP84" s="9">
        <v>101</v>
      </c>
      <c r="AQ84" s="9"/>
      <c r="AR84" s="9"/>
      <c r="AS84" s="10">
        <v>48507</v>
      </c>
      <c r="AT84" s="8">
        <v>2.2999999999999998</v>
      </c>
      <c r="AU84" s="9">
        <v>106</v>
      </c>
      <c r="AV84" s="9"/>
      <c r="AW84" s="9"/>
      <c r="AX84" s="10">
        <v>55628</v>
      </c>
      <c r="AY84" s="8">
        <v>2.2999999999999998</v>
      </c>
      <c r="AZ84" s="9">
        <v>113</v>
      </c>
      <c r="BA84" s="9"/>
      <c r="BB84" s="9"/>
      <c r="BC84" s="10">
        <v>62706</v>
      </c>
      <c r="BD84" s="8">
        <v>2.2999999999999998</v>
      </c>
      <c r="BE84" s="9">
        <v>119</v>
      </c>
      <c r="BF84" s="9"/>
      <c r="BG84" s="9"/>
      <c r="BH84" s="10">
        <v>69735</v>
      </c>
    </row>
    <row r="85" spans="1:60" x14ac:dyDescent="0.25">
      <c r="A85" s="8">
        <v>2.2999999999999998</v>
      </c>
      <c r="B85" s="9">
        <v>27</v>
      </c>
      <c r="C85" s="9"/>
      <c r="D85" s="9"/>
      <c r="E85" s="10">
        <v>2120</v>
      </c>
      <c r="F85" s="8">
        <v>2.2999999999999998</v>
      </c>
      <c r="G85" s="9">
        <v>30</v>
      </c>
      <c r="H85" s="9"/>
      <c r="I85" s="9"/>
      <c r="J85" s="10">
        <v>3102</v>
      </c>
      <c r="K85" s="8">
        <v>2.2999999999999998</v>
      </c>
      <c r="L85" s="9">
        <v>42</v>
      </c>
      <c r="M85" s="9"/>
      <c r="N85" s="9"/>
      <c r="O85" s="10">
        <v>6510</v>
      </c>
      <c r="P85" s="8">
        <v>2.2999999999999998</v>
      </c>
      <c r="Q85" s="9">
        <v>57</v>
      </c>
      <c r="R85" s="9"/>
      <c r="S85" s="9"/>
      <c r="T85" s="10">
        <v>13418</v>
      </c>
      <c r="U85" s="8">
        <v>2.2999999999999998</v>
      </c>
      <c r="V85" s="9">
        <v>69</v>
      </c>
      <c r="W85" s="9"/>
      <c r="X85" s="9"/>
      <c r="Y85" s="10">
        <v>20272</v>
      </c>
      <c r="Z85" s="8">
        <v>2.2999999999999998</v>
      </c>
      <c r="AA85" s="9">
        <v>78</v>
      </c>
      <c r="AB85" s="9"/>
      <c r="AC85" s="9"/>
      <c r="AD85" s="10">
        <v>27464</v>
      </c>
      <c r="AE85" s="8">
        <v>2.2999999999999998</v>
      </c>
      <c r="AF85" s="9">
        <v>87</v>
      </c>
      <c r="AG85" s="9"/>
      <c r="AH85" s="9"/>
      <c r="AI85" s="10">
        <v>34265</v>
      </c>
      <c r="AJ85" s="8">
        <v>2.2999999999999998</v>
      </c>
      <c r="AK85" s="9">
        <v>93</v>
      </c>
      <c r="AL85" s="9"/>
      <c r="AM85" s="9"/>
      <c r="AN85" s="10">
        <v>41388</v>
      </c>
      <c r="AO85" s="8">
        <v>2.2999999999999998</v>
      </c>
      <c r="AP85" s="9">
        <v>101</v>
      </c>
      <c r="AQ85" s="9"/>
      <c r="AR85" s="9"/>
      <c r="AS85" s="10">
        <v>48429</v>
      </c>
      <c r="AT85" s="8">
        <v>2.2999999999999998</v>
      </c>
      <c r="AU85" s="9">
        <v>107</v>
      </c>
      <c r="AV85" s="9"/>
      <c r="AW85" s="9"/>
      <c r="AX85" s="10">
        <v>55747</v>
      </c>
      <c r="AY85" s="8">
        <v>2.2999999999999998</v>
      </c>
      <c r="AZ85" s="9">
        <v>112</v>
      </c>
      <c r="BA85" s="9"/>
      <c r="BB85" s="9"/>
      <c r="BC85" s="10">
        <v>62535</v>
      </c>
      <c r="BD85" s="8">
        <v>2.2999999999999998</v>
      </c>
      <c r="BE85" s="9">
        <v>119</v>
      </c>
      <c r="BF85" s="9"/>
      <c r="BG85" s="9"/>
      <c r="BH85" s="10">
        <v>70138</v>
      </c>
    </row>
    <row r="86" spans="1:60" x14ac:dyDescent="0.25">
      <c r="A86" s="8">
        <v>2.2999999999999998</v>
      </c>
      <c r="B86" s="9">
        <v>28</v>
      </c>
      <c r="C86" s="9"/>
      <c r="D86" s="9"/>
      <c r="E86" s="10">
        <v>2132</v>
      </c>
      <c r="F86" s="8">
        <v>2.2999999999999998</v>
      </c>
      <c r="G86" s="9">
        <v>30</v>
      </c>
      <c r="H86" s="9"/>
      <c r="I86" s="9"/>
      <c r="J86" s="10">
        <v>3108</v>
      </c>
      <c r="K86" s="8">
        <v>2.2999999999999998</v>
      </c>
      <c r="L86" s="9">
        <v>41</v>
      </c>
      <c r="M86" s="9"/>
      <c r="N86" s="9"/>
      <c r="O86" s="10">
        <v>6563</v>
      </c>
      <c r="P86" s="8">
        <v>2.2999999999999998</v>
      </c>
      <c r="Q86" s="9">
        <v>57</v>
      </c>
      <c r="R86" s="9"/>
      <c r="S86" s="9"/>
      <c r="T86" s="10">
        <v>13398</v>
      </c>
      <c r="U86" s="8">
        <v>2.2999999999999998</v>
      </c>
      <c r="V86" s="9">
        <v>69</v>
      </c>
      <c r="W86" s="9"/>
      <c r="X86" s="9"/>
      <c r="Y86" s="10">
        <v>20255</v>
      </c>
      <c r="Z86" s="8">
        <v>2.2999999999999998</v>
      </c>
      <c r="AA86" s="9">
        <v>78</v>
      </c>
      <c r="AB86" s="9"/>
      <c r="AC86" s="9"/>
      <c r="AD86" s="10">
        <v>27303</v>
      </c>
      <c r="AE86" s="8">
        <v>2.2999999999999998</v>
      </c>
      <c r="AF86" s="9">
        <v>86</v>
      </c>
      <c r="AG86" s="9"/>
      <c r="AH86" s="9"/>
      <c r="AI86" s="10">
        <v>34474</v>
      </c>
      <c r="AJ86" s="8">
        <v>2.2999999999999998</v>
      </c>
      <c r="AK86" s="9">
        <v>93</v>
      </c>
      <c r="AL86" s="9"/>
      <c r="AM86" s="9"/>
      <c r="AN86" s="10">
        <v>41532</v>
      </c>
      <c r="AO86" s="8">
        <v>2.2999999999999998</v>
      </c>
      <c r="AP86" s="9">
        <v>101</v>
      </c>
      <c r="AQ86" s="9"/>
      <c r="AR86" s="9"/>
      <c r="AS86" s="10">
        <v>48724</v>
      </c>
      <c r="AT86" s="8">
        <v>2.2999999999999998</v>
      </c>
      <c r="AU86" s="9">
        <v>106</v>
      </c>
      <c r="AV86" s="9"/>
      <c r="AW86" s="9"/>
      <c r="AX86" s="10">
        <v>55850</v>
      </c>
      <c r="AY86" s="8">
        <v>2.2999999999999998</v>
      </c>
      <c r="AZ86" s="9">
        <v>112</v>
      </c>
      <c r="BA86" s="9"/>
      <c r="BB86" s="9"/>
      <c r="BC86" s="10">
        <v>62749</v>
      </c>
      <c r="BD86" s="8">
        <v>2.2999999999999998</v>
      </c>
      <c r="BE86" s="9">
        <v>119</v>
      </c>
      <c r="BF86" s="9"/>
      <c r="BG86" s="9"/>
      <c r="BH86" s="10">
        <v>70340</v>
      </c>
    </row>
    <row r="87" spans="1:60" x14ac:dyDescent="0.25">
      <c r="A87" s="8">
        <v>2.2999999999999998</v>
      </c>
      <c r="B87" s="9">
        <v>27</v>
      </c>
      <c r="C87" s="9"/>
      <c r="D87" s="9"/>
      <c r="E87" s="10">
        <v>2164</v>
      </c>
      <c r="F87" s="8">
        <v>2.2999999999999998</v>
      </c>
      <c r="G87" s="9">
        <v>29</v>
      </c>
      <c r="H87" s="9"/>
      <c r="I87" s="9"/>
      <c r="J87" s="10">
        <v>3133</v>
      </c>
      <c r="K87" s="8">
        <v>2.2999999999999998</v>
      </c>
      <c r="L87" s="9">
        <v>42</v>
      </c>
      <c r="M87" s="9"/>
      <c r="N87" s="9"/>
      <c r="O87" s="10">
        <v>6543</v>
      </c>
      <c r="P87" s="8">
        <v>2.2999999999999998</v>
      </c>
      <c r="Q87" s="9">
        <v>56</v>
      </c>
      <c r="R87" s="9"/>
      <c r="S87" s="9"/>
      <c r="T87" s="10">
        <v>13405</v>
      </c>
      <c r="U87" s="8">
        <v>2.2999999999999998</v>
      </c>
      <c r="V87" s="9">
        <v>68</v>
      </c>
      <c r="W87" s="9"/>
      <c r="X87" s="9"/>
      <c r="Y87" s="10">
        <v>20304</v>
      </c>
      <c r="Z87" s="8">
        <v>2.2999999999999998</v>
      </c>
      <c r="AA87" s="9">
        <v>78</v>
      </c>
      <c r="AB87" s="9"/>
      <c r="AC87" s="9"/>
      <c r="AD87" s="10">
        <v>27235</v>
      </c>
      <c r="AE87" s="8">
        <v>2.2999999999999998</v>
      </c>
      <c r="AF87" s="9">
        <v>86</v>
      </c>
      <c r="AG87" s="9"/>
      <c r="AH87" s="9"/>
      <c r="AI87" s="10">
        <v>34257</v>
      </c>
      <c r="AJ87" s="8">
        <v>2.2999999999999998</v>
      </c>
      <c r="AK87" s="9">
        <v>94</v>
      </c>
      <c r="AL87" s="9"/>
      <c r="AM87" s="9"/>
      <c r="AN87" s="10">
        <v>41293</v>
      </c>
      <c r="AO87" s="8">
        <v>2.2999999999999998</v>
      </c>
      <c r="AP87" s="9">
        <v>101</v>
      </c>
      <c r="AQ87" s="9"/>
      <c r="AR87" s="9"/>
      <c r="AS87" s="10">
        <v>48448</v>
      </c>
      <c r="AT87" s="8">
        <v>2.2999999999999998</v>
      </c>
      <c r="AU87" s="9">
        <v>106</v>
      </c>
      <c r="AV87" s="9"/>
      <c r="AW87" s="9"/>
      <c r="AX87" s="10">
        <v>55303</v>
      </c>
      <c r="AY87" s="8">
        <v>2.2999999999999998</v>
      </c>
      <c r="AZ87" s="9">
        <v>113</v>
      </c>
      <c r="BA87" s="9"/>
      <c r="BB87" s="9"/>
      <c r="BC87" s="10">
        <v>63074</v>
      </c>
      <c r="BD87" s="8">
        <v>2.2999999999999998</v>
      </c>
      <c r="BE87" s="9">
        <v>119</v>
      </c>
      <c r="BF87" s="9"/>
      <c r="BG87" s="9"/>
      <c r="BH87" s="10">
        <v>70026</v>
      </c>
    </row>
    <row r="88" spans="1:60" x14ac:dyDescent="0.25">
      <c r="A88" s="8">
        <v>2.2999999999999998</v>
      </c>
      <c r="B88" s="9">
        <v>28</v>
      </c>
      <c r="C88" s="9"/>
      <c r="D88" s="9"/>
      <c r="E88" s="10">
        <v>2171</v>
      </c>
      <c r="F88" s="8">
        <v>2.2999999999999998</v>
      </c>
      <c r="G88" s="9">
        <v>30</v>
      </c>
      <c r="H88" s="9"/>
      <c r="I88" s="9"/>
      <c r="J88" s="10">
        <v>3172</v>
      </c>
      <c r="K88" s="8">
        <v>2.2999999999999998</v>
      </c>
      <c r="L88" s="9">
        <v>42</v>
      </c>
      <c r="M88" s="9"/>
      <c r="N88" s="9"/>
      <c r="O88" s="10">
        <v>6489</v>
      </c>
      <c r="P88" s="8">
        <v>2.2999999999999998</v>
      </c>
      <c r="Q88" s="9">
        <v>56</v>
      </c>
      <c r="R88" s="9"/>
      <c r="S88" s="9"/>
      <c r="T88" s="10">
        <v>13396</v>
      </c>
      <c r="U88" s="8">
        <v>2.2999999999999998</v>
      </c>
      <c r="V88" s="9">
        <v>68</v>
      </c>
      <c r="W88" s="9"/>
      <c r="X88" s="9"/>
      <c r="Y88" s="10">
        <v>20209</v>
      </c>
      <c r="Z88" s="8">
        <v>2.2999999999999998</v>
      </c>
      <c r="AA88" s="9">
        <v>78</v>
      </c>
      <c r="AB88" s="9"/>
      <c r="AC88" s="9"/>
      <c r="AD88" s="10">
        <v>27409</v>
      </c>
      <c r="AE88" s="8">
        <v>2.2999999999999998</v>
      </c>
      <c r="AF88" s="9">
        <v>87</v>
      </c>
      <c r="AG88" s="9"/>
      <c r="AH88" s="9"/>
      <c r="AI88" s="10">
        <v>34424</v>
      </c>
      <c r="AJ88" s="8">
        <v>2.2999999999999998</v>
      </c>
      <c r="AK88" s="9">
        <v>94</v>
      </c>
      <c r="AL88" s="9"/>
      <c r="AM88" s="9"/>
      <c r="AN88" s="10">
        <v>41060</v>
      </c>
      <c r="AO88" s="8">
        <v>2.2999999999999998</v>
      </c>
      <c r="AP88" s="9">
        <v>101</v>
      </c>
      <c r="AQ88" s="9"/>
      <c r="AR88" s="9"/>
      <c r="AS88" s="10">
        <v>48497</v>
      </c>
      <c r="AT88" s="8">
        <v>2.2999999999999998</v>
      </c>
      <c r="AU88" s="9">
        <v>107</v>
      </c>
      <c r="AV88" s="9"/>
      <c r="AW88" s="9"/>
      <c r="AX88" s="10">
        <v>55878</v>
      </c>
      <c r="AY88" s="8">
        <v>2.2999999999999998</v>
      </c>
      <c r="AZ88" s="9">
        <v>112</v>
      </c>
      <c r="BA88" s="9"/>
      <c r="BB88" s="9"/>
      <c r="BC88" s="10">
        <v>62635</v>
      </c>
      <c r="BD88" s="8">
        <v>2.2999999999999998</v>
      </c>
      <c r="BE88" s="9">
        <v>118</v>
      </c>
      <c r="BF88" s="9"/>
      <c r="BG88" s="9"/>
      <c r="BH88" s="10">
        <v>69974</v>
      </c>
    </row>
    <row r="89" spans="1:60" x14ac:dyDescent="0.25">
      <c r="A89" s="8">
        <v>2.2999999999999998</v>
      </c>
      <c r="B89" s="9">
        <v>28</v>
      </c>
      <c r="C89" s="9"/>
      <c r="D89" s="9"/>
      <c r="E89" s="10">
        <v>2117</v>
      </c>
      <c r="F89" s="8">
        <v>2.2999999999999998</v>
      </c>
      <c r="G89" s="9">
        <v>30</v>
      </c>
      <c r="H89" s="9"/>
      <c r="I89" s="9"/>
      <c r="J89" s="10">
        <v>3099</v>
      </c>
      <c r="K89" s="8">
        <v>2.2999999999999998</v>
      </c>
      <c r="L89" s="9">
        <v>42</v>
      </c>
      <c r="M89" s="9"/>
      <c r="N89" s="9"/>
      <c r="O89" s="10">
        <v>6504</v>
      </c>
      <c r="P89" s="8">
        <v>2.2999999999999998</v>
      </c>
      <c r="Q89" s="9">
        <v>57</v>
      </c>
      <c r="R89" s="9"/>
      <c r="S89" s="9"/>
      <c r="T89" s="10">
        <v>13380</v>
      </c>
      <c r="U89" s="8">
        <v>2.2999999999999998</v>
      </c>
      <c r="V89" s="9">
        <v>69</v>
      </c>
      <c r="W89" s="9"/>
      <c r="X89" s="9"/>
      <c r="Y89" s="10">
        <v>20327</v>
      </c>
      <c r="Z89" s="8">
        <v>2.2999999999999998</v>
      </c>
      <c r="AA89" s="9">
        <v>78</v>
      </c>
      <c r="AB89" s="9"/>
      <c r="AC89" s="9"/>
      <c r="AD89" s="10">
        <v>27427</v>
      </c>
      <c r="AE89" s="8">
        <v>2.2999999999999998</v>
      </c>
      <c r="AF89" s="9">
        <v>87</v>
      </c>
      <c r="AG89" s="9"/>
      <c r="AH89" s="9"/>
      <c r="AI89" s="10">
        <v>34323</v>
      </c>
      <c r="AJ89" s="8">
        <v>2.2999999999999998</v>
      </c>
      <c r="AK89" s="9">
        <v>94</v>
      </c>
      <c r="AL89" s="9"/>
      <c r="AM89" s="9"/>
      <c r="AN89" s="10">
        <v>41515</v>
      </c>
      <c r="AO89" s="8">
        <v>2.2999999999999998</v>
      </c>
      <c r="AP89" s="9">
        <v>101</v>
      </c>
      <c r="AQ89" s="9"/>
      <c r="AR89" s="9"/>
      <c r="AS89" s="10">
        <v>48587</v>
      </c>
      <c r="AT89" s="8">
        <v>2.2999999999999998</v>
      </c>
      <c r="AU89" s="9">
        <v>106</v>
      </c>
      <c r="AV89" s="9"/>
      <c r="AW89" s="9"/>
      <c r="AX89" s="10">
        <v>55636</v>
      </c>
      <c r="AY89" s="8">
        <v>2.2999999999999998</v>
      </c>
      <c r="AZ89" s="9">
        <v>112</v>
      </c>
      <c r="BA89" s="9"/>
      <c r="BB89" s="9"/>
      <c r="BC89" s="10">
        <v>62605</v>
      </c>
      <c r="BD89" s="8">
        <v>2.2999999999999998</v>
      </c>
      <c r="BE89" s="9">
        <v>119</v>
      </c>
      <c r="BF89" s="9"/>
      <c r="BG89" s="9"/>
      <c r="BH89" s="10">
        <v>69902</v>
      </c>
    </row>
    <row r="90" spans="1:60" x14ac:dyDescent="0.25">
      <c r="A90" s="8">
        <v>2.2999999999999998</v>
      </c>
      <c r="B90" s="9">
        <v>27</v>
      </c>
      <c r="C90" s="9"/>
      <c r="D90" s="9"/>
      <c r="E90" s="10">
        <v>2131</v>
      </c>
      <c r="F90" s="8">
        <v>2.2999999999999998</v>
      </c>
      <c r="G90" s="9">
        <v>29</v>
      </c>
      <c r="H90" s="9"/>
      <c r="I90" s="9"/>
      <c r="J90" s="10">
        <v>3117</v>
      </c>
      <c r="K90" s="8">
        <v>2.2999999999999998</v>
      </c>
      <c r="L90" s="9">
        <v>42</v>
      </c>
      <c r="M90" s="9"/>
      <c r="N90" s="9"/>
      <c r="O90" s="10">
        <v>6544</v>
      </c>
      <c r="P90" s="8">
        <v>2.2999999999999998</v>
      </c>
      <c r="Q90" s="9">
        <v>56</v>
      </c>
      <c r="R90" s="9"/>
      <c r="S90" s="9"/>
      <c r="T90" s="10">
        <v>13375</v>
      </c>
      <c r="U90" s="8">
        <v>2.2999999999999998</v>
      </c>
      <c r="V90" s="9">
        <v>69</v>
      </c>
      <c r="W90" s="9"/>
      <c r="X90" s="9"/>
      <c r="Y90" s="10">
        <v>20339</v>
      </c>
      <c r="Z90" s="8">
        <v>2.2999999999999998</v>
      </c>
      <c r="AA90" s="9">
        <v>78</v>
      </c>
      <c r="AB90" s="9"/>
      <c r="AC90" s="9"/>
      <c r="AD90" s="10">
        <v>27399</v>
      </c>
      <c r="AE90" s="8">
        <v>2.2999999999999998</v>
      </c>
      <c r="AF90" s="9">
        <v>87</v>
      </c>
      <c r="AG90" s="9"/>
      <c r="AH90" s="9"/>
      <c r="AI90" s="10">
        <v>34296</v>
      </c>
      <c r="AJ90" s="8">
        <v>2.2999999999999998</v>
      </c>
      <c r="AK90" s="9">
        <v>94</v>
      </c>
      <c r="AL90" s="9"/>
      <c r="AM90" s="9"/>
      <c r="AN90" s="10">
        <v>41281</v>
      </c>
      <c r="AO90" s="8">
        <v>2.2999999999999998</v>
      </c>
      <c r="AP90" s="9">
        <v>101</v>
      </c>
      <c r="AQ90" s="9"/>
      <c r="AR90" s="9"/>
      <c r="AS90" s="10">
        <v>48458</v>
      </c>
      <c r="AT90" s="8">
        <v>2.2999999999999998</v>
      </c>
      <c r="AU90" s="9">
        <v>107</v>
      </c>
      <c r="AV90" s="9"/>
      <c r="AW90" s="9"/>
      <c r="AX90" s="10">
        <v>55588</v>
      </c>
      <c r="AY90" s="8">
        <v>2.2999999999999998</v>
      </c>
      <c r="AZ90" s="9">
        <v>113</v>
      </c>
      <c r="BA90" s="9"/>
      <c r="BB90" s="9"/>
      <c r="BC90" s="10">
        <v>62624</v>
      </c>
      <c r="BD90" s="8">
        <v>2.2999999999999998</v>
      </c>
      <c r="BE90" s="9">
        <v>118</v>
      </c>
      <c r="BF90" s="9"/>
      <c r="BG90" s="9"/>
      <c r="BH90" s="10">
        <v>69881</v>
      </c>
    </row>
    <row r="91" spans="1:60" x14ac:dyDescent="0.25">
      <c r="A91" s="8">
        <v>2.2999999999999998</v>
      </c>
      <c r="B91" s="9">
        <v>28</v>
      </c>
      <c r="C91" s="9"/>
      <c r="D91" s="9"/>
      <c r="E91" s="10">
        <v>2134</v>
      </c>
      <c r="F91" s="8">
        <v>2.2999999999999998</v>
      </c>
      <c r="G91" s="9">
        <v>30</v>
      </c>
      <c r="H91" s="9"/>
      <c r="I91" s="9"/>
      <c r="J91" s="10">
        <v>3136</v>
      </c>
      <c r="K91" s="8">
        <v>2.2999999999999998</v>
      </c>
      <c r="L91" s="9">
        <v>42</v>
      </c>
      <c r="M91" s="9"/>
      <c r="N91" s="9"/>
      <c r="O91" s="10">
        <v>6553</v>
      </c>
      <c r="P91" s="8">
        <v>2.2999999999999998</v>
      </c>
      <c r="Q91" s="9">
        <v>57</v>
      </c>
      <c r="R91" s="9"/>
      <c r="S91" s="9"/>
      <c r="T91" s="10">
        <v>13449</v>
      </c>
      <c r="U91" s="8">
        <v>2.2999999999999998</v>
      </c>
      <c r="V91" s="9">
        <v>69</v>
      </c>
      <c r="W91" s="9"/>
      <c r="X91" s="9"/>
      <c r="Y91" s="10">
        <v>20224</v>
      </c>
      <c r="Z91" s="8">
        <v>2.2999999999999998</v>
      </c>
      <c r="AA91" s="9">
        <v>78</v>
      </c>
      <c r="AB91" s="9"/>
      <c r="AC91" s="9"/>
      <c r="AD91" s="10">
        <v>27450</v>
      </c>
      <c r="AE91" s="8">
        <v>2.2999999999999998</v>
      </c>
      <c r="AF91" s="9">
        <v>87</v>
      </c>
      <c r="AG91" s="9"/>
      <c r="AH91" s="9"/>
      <c r="AI91" s="10">
        <v>34335</v>
      </c>
      <c r="AJ91" s="8">
        <v>2.2999999999999998</v>
      </c>
      <c r="AK91" s="9">
        <v>94</v>
      </c>
      <c r="AL91" s="9"/>
      <c r="AM91" s="9"/>
      <c r="AN91" s="10">
        <v>41141</v>
      </c>
      <c r="AO91" s="8">
        <v>2.2999999999999998</v>
      </c>
      <c r="AP91" s="9">
        <v>99</v>
      </c>
      <c r="AQ91" s="9"/>
      <c r="AR91" s="9"/>
      <c r="AS91" s="10">
        <v>48623</v>
      </c>
      <c r="AT91" s="8">
        <v>2.2999999999999998</v>
      </c>
      <c r="AU91" s="9">
        <v>107</v>
      </c>
      <c r="AV91" s="9"/>
      <c r="AW91" s="9"/>
      <c r="AX91" s="10">
        <v>55589</v>
      </c>
      <c r="AY91" s="8">
        <v>2.2999999999999998</v>
      </c>
      <c r="AZ91" s="9">
        <v>113</v>
      </c>
      <c r="BA91" s="9"/>
      <c r="BB91" s="9"/>
      <c r="BC91" s="10">
        <v>62755</v>
      </c>
      <c r="BD91" s="8">
        <v>2.2999999999999998</v>
      </c>
      <c r="BE91" s="9">
        <v>118</v>
      </c>
      <c r="BF91" s="9"/>
      <c r="BG91" s="9"/>
      <c r="BH91" s="10">
        <v>70165</v>
      </c>
    </row>
    <row r="92" spans="1:60" x14ac:dyDescent="0.25">
      <c r="A92" s="8">
        <v>2.2999999999999998</v>
      </c>
      <c r="B92" s="9">
        <v>28</v>
      </c>
      <c r="C92" s="9"/>
      <c r="D92" s="9"/>
      <c r="E92" s="10">
        <v>2181</v>
      </c>
      <c r="F92" s="8">
        <v>2.2999999999999998</v>
      </c>
      <c r="G92" s="9">
        <v>30</v>
      </c>
      <c r="H92" s="9"/>
      <c r="I92" s="9"/>
      <c r="J92" s="10">
        <v>3146</v>
      </c>
      <c r="K92" s="8">
        <v>2.2999999999999998</v>
      </c>
      <c r="L92" s="9">
        <v>42</v>
      </c>
      <c r="M92" s="9"/>
      <c r="N92" s="9"/>
      <c r="O92" s="10">
        <v>6526</v>
      </c>
      <c r="P92" s="8">
        <v>2.2999999999999998</v>
      </c>
      <c r="Q92" s="9">
        <v>56</v>
      </c>
      <c r="R92" s="9"/>
      <c r="S92" s="9"/>
      <c r="T92" s="10">
        <v>13354</v>
      </c>
      <c r="U92" s="8">
        <v>2.2999999999999998</v>
      </c>
      <c r="V92" s="9">
        <v>68</v>
      </c>
      <c r="W92" s="9"/>
      <c r="X92" s="9"/>
      <c r="Y92" s="10">
        <v>20259</v>
      </c>
      <c r="Z92" s="8">
        <v>2.2999999999999998</v>
      </c>
      <c r="AA92" s="9">
        <v>78</v>
      </c>
      <c r="AB92" s="9"/>
      <c r="AC92" s="9"/>
      <c r="AD92" s="10">
        <v>27421</v>
      </c>
      <c r="AE92" s="8">
        <v>2.2999999999999998</v>
      </c>
      <c r="AF92" s="9">
        <v>87</v>
      </c>
      <c r="AG92" s="9"/>
      <c r="AH92" s="9"/>
      <c r="AI92" s="10">
        <v>34474</v>
      </c>
      <c r="AJ92" s="8">
        <v>2.2999999999999998</v>
      </c>
      <c r="AK92" s="9">
        <v>93</v>
      </c>
      <c r="AL92" s="9"/>
      <c r="AM92" s="9"/>
      <c r="AN92" s="10">
        <v>41178</v>
      </c>
      <c r="AO92" s="8">
        <v>2.2999999999999998</v>
      </c>
      <c r="AP92" s="9">
        <v>100</v>
      </c>
      <c r="AQ92" s="9"/>
      <c r="AR92" s="9"/>
      <c r="AS92" s="10">
        <v>48835</v>
      </c>
      <c r="AT92" s="8">
        <v>2.2999999999999998</v>
      </c>
      <c r="AU92" s="9">
        <v>107</v>
      </c>
      <c r="AV92" s="9"/>
      <c r="AW92" s="9"/>
      <c r="AX92" s="10">
        <v>55769</v>
      </c>
      <c r="AY92" s="8">
        <v>2.2999999999999998</v>
      </c>
      <c r="AZ92" s="9">
        <v>113</v>
      </c>
      <c r="BA92" s="9"/>
      <c r="BB92" s="9"/>
      <c r="BC92" s="10">
        <v>62760</v>
      </c>
      <c r="BD92" s="8">
        <v>2.2999999999999998</v>
      </c>
      <c r="BE92" s="9">
        <v>119</v>
      </c>
      <c r="BF92" s="9"/>
      <c r="BG92" s="9"/>
      <c r="BH92" s="10">
        <v>69802</v>
      </c>
    </row>
    <row r="93" spans="1:60" x14ac:dyDescent="0.25">
      <c r="A93" s="20">
        <v>2.2999999999999998</v>
      </c>
      <c r="B93" s="21">
        <v>28</v>
      </c>
      <c r="C93" s="21"/>
      <c r="D93" s="21"/>
      <c r="E93" s="22">
        <v>2127</v>
      </c>
      <c r="F93" s="20">
        <v>2.2999999999999998</v>
      </c>
      <c r="G93" s="21">
        <v>30</v>
      </c>
      <c r="H93" s="21"/>
      <c r="I93" s="21"/>
      <c r="J93" s="22">
        <v>3144</v>
      </c>
      <c r="K93" s="20">
        <v>2.2999999999999998</v>
      </c>
      <c r="L93" s="21">
        <v>42</v>
      </c>
      <c r="M93" s="21"/>
      <c r="N93" s="21"/>
      <c r="O93" s="22">
        <v>6558</v>
      </c>
      <c r="P93" s="20">
        <v>2.2999999999999998</v>
      </c>
      <c r="Q93" s="21">
        <v>57</v>
      </c>
      <c r="R93" s="21"/>
      <c r="S93" s="21"/>
      <c r="T93" s="22">
        <v>13413</v>
      </c>
      <c r="U93" s="20">
        <v>2.2999999999999998</v>
      </c>
      <c r="V93" s="21">
        <v>69</v>
      </c>
      <c r="W93" s="21"/>
      <c r="X93" s="21"/>
      <c r="Y93" s="22">
        <v>20284</v>
      </c>
      <c r="Z93" s="20">
        <v>2.2999999999999998</v>
      </c>
      <c r="AA93" s="21">
        <v>78</v>
      </c>
      <c r="AB93" s="21"/>
      <c r="AC93" s="21"/>
      <c r="AD93" s="22">
        <v>27457</v>
      </c>
      <c r="AE93" s="20">
        <v>2.2999999999999998</v>
      </c>
      <c r="AF93" s="21">
        <v>87</v>
      </c>
      <c r="AG93" s="21"/>
      <c r="AH93" s="21"/>
      <c r="AI93" s="22">
        <v>34436</v>
      </c>
      <c r="AJ93" s="20">
        <v>2.2999999999999998</v>
      </c>
      <c r="AK93" s="21">
        <v>93</v>
      </c>
      <c r="AL93" s="21"/>
      <c r="AM93" s="21"/>
      <c r="AN93" s="22">
        <v>41391</v>
      </c>
      <c r="AO93" s="20">
        <v>2.2999999999999998</v>
      </c>
      <c r="AP93" s="21">
        <v>100</v>
      </c>
      <c r="AQ93" s="21"/>
      <c r="AR93" s="21"/>
      <c r="AS93" s="22">
        <v>48382</v>
      </c>
      <c r="AT93" s="20">
        <v>2.2999999999999998</v>
      </c>
      <c r="AU93" s="21">
        <v>106</v>
      </c>
      <c r="AV93" s="21"/>
      <c r="AW93" s="21"/>
      <c r="AX93" s="22">
        <v>55778</v>
      </c>
      <c r="AY93" s="20">
        <v>2.2999999999999998</v>
      </c>
      <c r="AZ93" s="21">
        <v>113</v>
      </c>
      <c r="BA93" s="21"/>
      <c r="BB93" s="21"/>
      <c r="BC93" s="22">
        <v>63077</v>
      </c>
      <c r="BD93" s="20">
        <v>2.2999999999999998</v>
      </c>
      <c r="BE93" s="21">
        <v>118</v>
      </c>
      <c r="BF93" s="21"/>
      <c r="BG93" s="21"/>
      <c r="BH93" s="22">
        <v>69821</v>
      </c>
    </row>
    <row r="94" spans="1:60" x14ac:dyDescent="0.25">
      <c r="A94" s="8">
        <v>2.4</v>
      </c>
      <c r="B94" s="9">
        <v>23</v>
      </c>
      <c r="C94" s="9"/>
      <c r="D94" s="9"/>
      <c r="E94" s="10">
        <v>1922</v>
      </c>
      <c r="F94" s="8">
        <v>2.4</v>
      </c>
      <c r="G94" s="9">
        <v>24</v>
      </c>
      <c r="H94" s="9"/>
      <c r="I94" s="9"/>
      <c r="J94" s="10">
        <v>2737</v>
      </c>
      <c r="K94" s="8">
        <v>2.4</v>
      </c>
      <c r="L94" s="9">
        <v>33</v>
      </c>
      <c r="M94" s="9"/>
      <c r="N94" s="9"/>
      <c r="O94" s="10">
        <v>5812</v>
      </c>
      <c r="P94" s="8">
        <v>2.4</v>
      </c>
      <c r="Q94" s="9">
        <v>45</v>
      </c>
      <c r="R94" s="9"/>
      <c r="S94" s="9"/>
      <c r="T94" s="10">
        <v>11866</v>
      </c>
      <c r="U94" s="8">
        <v>2.4</v>
      </c>
      <c r="V94" s="9">
        <v>54</v>
      </c>
      <c r="W94" s="9"/>
      <c r="X94" s="9"/>
      <c r="Y94" s="10">
        <v>18051</v>
      </c>
      <c r="Z94" s="8">
        <v>2.4</v>
      </c>
      <c r="AA94" s="9">
        <v>62</v>
      </c>
      <c r="AB94" s="9"/>
      <c r="AC94" s="9"/>
      <c r="AD94" s="10">
        <v>24591</v>
      </c>
      <c r="AE94" s="8">
        <v>2.4</v>
      </c>
      <c r="AF94" s="9">
        <v>68</v>
      </c>
      <c r="AG94" s="9"/>
      <c r="AH94" s="9"/>
      <c r="AI94" s="10">
        <v>30664</v>
      </c>
      <c r="AJ94" s="8">
        <v>2.4</v>
      </c>
      <c r="AK94" s="9">
        <v>74</v>
      </c>
      <c r="AL94" s="9"/>
      <c r="AM94" s="9"/>
      <c r="AN94" s="10">
        <v>37172</v>
      </c>
      <c r="AO94" s="8">
        <v>2.4</v>
      </c>
      <c r="AP94" s="9">
        <v>79</v>
      </c>
      <c r="AQ94" s="9"/>
      <c r="AR94" s="9"/>
      <c r="AS94" s="10">
        <v>43585</v>
      </c>
      <c r="AT94" s="8">
        <v>2.4</v>
      </c>
      <c r="AU94" s="9">
        <v>84</v>
      </c>
      <c r="AV94" s="9"/>
      <c r="AW94" s="9"/>
      <c r="AX94" s="10">
        <v>49836</v>
      </c>
      <c r="AY94" s="8">
        <v>2.4</v>
      </c>
      <c r="AZ94" s="9">
        <v>89</v>
      </c>
      <c r="BA94" s="9"/>
      <c r="BB94" s="9"/>
      <c r="BC94" s="10">
        <v>56272</v>
      </c>
      <c r="BD94" s="8">
        <v>2.4</v>
      </c>
      <c r="BE94" s="9">
        <v>93</v>
      </c>
      <c r="BF94" s="9"/>
      <c r="BG94" s="9"/>
      <c r="BH94" s="10">
        <v>62237</v>
      </c>
    </row>
    <row r="95" spans="1:60" x14ac:dyDescent="0.25">
      <c r="A95" s="8">
        <v>2.4</v>
      </c>
      <c r="B95" s="9">
        <v>23</v>
      </c>
      <c r="C95" s="9"/>
      <c r="D95" s="9"/>
      <c r="E95" s="10">
        <v>1906</v>
      </c>
      <c r="F95" s="8">
        <v>2.4</v>
      </c>
      <c r="G95" s="9">
        <v>24</v>
      </c>
      <c r="H95" s="9"/>
      <c r="I95" s="9"/>
      <c r="J95" s="10">
        <v>2811</v>
      </c>
      <c r="K95" s="8">
        <v>2.4</v>
      </c>
      <c r="L95" s="9">
        <v>33</v>
      </c>
      <c r="M95" s="9"/>
      <c r="N95" s="9"/>
      <c r="O95" s="10">
        <v>5766</v>
      </c>
      <c r="P95" s="8">
        <v>2.4</v>
      </c>
      <c r="Q95" s="9">
        <v>45</v>
      </c>
      <c r="R95" s="9"/>
      <c r="S95" s="9"/>
      <c r="T95" s="10">
        <v>11924</v>
      </c>
      <c r="U95" s="8">
        <v>2.4</v>
      </c>
      <c r="V95" s="9">
        <v>54</v>
      </c>
      <c r="W95" s="9"/>
      <c r="X95" s="9"/>
      <c r="Y95" s="10">
        <v>18147</v>
      </c>
      <c r="Z95" s="8">
        <v>2.4</v>
      </c>
      <c r="AA95" s="9">
        <v>62</v>
      </c>
      <c r="AB95" s="9"/>
      <c r="AC95" s="9"/>
      <c r="AD95" s="10">
        <v>24374</v>
      </c>
      <c r="AE95" s="8">
        <v>2.4</v>
      </c>
      <c r="AF95" s="9">
        <v>68</v>
      </c>
      <c r="AG95" s="9"/>
      <c r="AH95" s="9"/>
      <c r="AI95" s="10">
        <v>30620</v>
      </c>
      <c r="AJ95" s="8">
        <v>2.4</v>
      </c>
      <c r="AK95" s="9">
        <v>74</v>
      </c>
      <c r="AL95" s="9"/>
      <c r="AM95" s="9"/>
      <c r="AN95" s="10">
        <v>37145</v>
      </c>
      <c r="AO95" s="8">
        <v>2.4</v>
      </c>
      <c r="AP95" s="9">
        <v>80</v>
      </c>
      <c r="AQ95" s="9"/>
      <c r="AR95" s="9"/>
      <c r="AS95" s="10">
        <v>43530</v>
      </c>
      <c r="AT95" s="8">
        <v>2.4</v>
      </c>
      <c r="AU95" s="9">
        <v>84</v>
      </c>
      <c r="AV95" s="9"/>
      <c r="AW95" s="9"/>
      <c r="AX95" s="10">
        <v>49959</v>
      </c>
      <c r="AY95" s="8">
        <v>2.4</v>
      </c>
      <c r="AZ95" s="9">
        <v>88</v>
      </c>
      <c r="BA95" s="9"/>
      <c r="BB95" s="9"/>
      <c r="BC95" s="10">
        <v>56032</v>
      </c>
      <c r="BD95" s="8">
        <v>2.4</v>
      </c>
      <c r="BE95" s="9">
        <v>93</v>
      </c>
      <c r="BF95" s="9"/>
      <c r="BG95" s="9"/>
      <c r="BH95" s="10">
        <v>62183</v>
      </c>
    </row>
    <row r="96" spans="1:60" x14ac:dyDescent="0.25">
      <c r="A96" s="8">
        <v>2.4</v>
      </c>
      <c r="B96" s="9">
        <v>22</v>
      </c>
      <c r="C96" s="9"/>
      <c r="D96" s="9"/>
      <c r="E96" s="10">
        <v>2001</v>
      </c>
      <c r="F96" s="8">
        <v>2.4</v>
      </c>
      <c r="G96" s="9">
        <v>24</v>
      </c>
      <c r="H96" s="9"/>
      <c r="I96" s="9"/>
      <c r="J96" s="10">
        <v>2684</v>
      </c>
      <c r="K96" s="8">
        <v>2.4</v>
      </c>
      <c r="L96" s="9">
        <v>33</v>
      </c>
      <c r="M96" s="9"/>
      <c r="N96" s="9"/>
      <c r="O96" s="10">
        <v>5783</v>
      </c>
      <c r="P96" s="8">
        <v>2.4</v>
      </c>
      <c r="Q96" s="9">
        <v>45</v>
      </c>
      <c r="R96" s="9"/>
      <c r="S96" s="9"/>
      <c r="T96" s="10">
        <v>11909</v>
      </c>
      <c r="U96" s="8">
        <v>2.4</v>
      </c>
      <c r="V96" s="9">
        <v>53</v>
      </c>
      <c r="W96" s="9"/>
      <c r="X96" s="9"/>
      <c r="Y96" s="10">
        <v>18102</v>
      </c>
      <c r="Z96" s="8">
        <v>2.4</v>
      </c>
      <c r="AA96" s="9">
        <v>62</v>
      </c>
      <c r="AB96" s="9"/>
      <c r="AC96" s="9"/>
      <c r="AD96" s="10">
        <v>24516</v>
      </c>
      <c r="AE96" s="8">
        <v>2.4</v>
      </c>
      <c r="AF96" s="9">
        <v>68</v>
      </c>
      <c r="AG96" s="9"/>
      <c r="AH96" s="9"/>
      <c r="AI96" s="10">
        <v>30534</v>
      </c>
      <c r="AJ96" s="8">
        <v>2.4</v>
      </c>
      <c r="AK96" s="9">
        <v>74</v>
      </c>
      <c r="AL96" s="9"/>
      <c r="AM96" s="9"/>
      <c r="AN96" s="10">
        <v>37147</v>
      </c>
      <c r="AO96" s="8">
        <v>2.4</v>
      </c>
      <c r="AP96" s="9">
        <v>80</v>
      </c>
      <c r="AQ96" s="9"/>
      <c r="AR96" s="9"/>
      <c r="AS96" s="10">
        <v>43568</v>
      </c>
      <c r="AT96" s="8">
        <v>2.4</v>
      </c>
      <c r="AU96" s="9">
        <v>84</v>
      </c>
      <c r="AV96" s="9"/>
      <c r="AW96" s="9"/>
      <c r="AX96" s="10">
        <v>49812</v>
      </c>
      <c r="AY96" s="8">
        <v>2.4</v>
      </c>
      <c r="AZ96" s="9">
        <v>89</v>
      </c>
      <c r="BA96" s="9"/>
      <c r="BB96" s="9"/>
      <c r="BC96" s="10">
        <v>56229</v>
      </c>
      <c r="BD96" s="8">
        <v>2.4</v>
      </c>
      <c r="BE96" s="9">
        <v>93</v>
      </c>
      <c r="BF96" s="9"/>
      <c r="BG96" s="9"/>
      <c r="BH96" s="10">
        <v>62665</v>
      </c>
    </row>
    <row r="97" spans="1:60" x14ac:dyDescent="0.25">
      <c r="A97" s="8">
        <v>2.4</v>
      </c>
      <c r="B97" s="9">
        <v>23</v>
      </c>
      <c r="C97" s="9"/>
      <c r="D97" s="9"/>
      <c r="E97" s="10">
        <v>1941</v>
      </c>
      <c r="F97" s="8">
        <v>2.4</v>
      </c>
      <c r="G97" s="9">
        <v>24</v>
      </c>
      <c r="H97" s="9"/>
      <c r="I97" s="9"/>
      <c r="J97" s="10">
        <v>2739</v>
      </c>
      <c r="K97" s="8">
        <v>2.4</v>
      </c>
      <c r="L97" s="9">
        <v>33</v>
      </c>
      <c r="M97" s="9"/>
      <c r="N97" s="9"/>
      <c r="O97" s="10">
        <v>5704</v>
      </c>
      <c r="P97" s="8">
        <v>2.4</v>
      </c>
      <c r="Q97" s="9">
        <v>45</v>
      </c>
      <c r="R97" s="9"/>
      <c r="S97" s="9"/>
      <c r="T97" s="10">
        <v>11844</v>
      </c>
      <c r="U97" s="8">
        <v>2.4</v>
      </c>
      <c r="V97" s="9">
        <v>53</v>
      </c>
      <c r="W97" s="9"/>
      <c r="X97" s="9"/>
      <c r="Y97" s="10">
        <v>17994</v>
      </c>
      <c r="Z97" s="8">
        <v>2.4</v>
      </c>
      <c r="AA97" s="9">
        <v>62</v>
      </c>
      <c r="AB97" s="9"/>
      <c r="AC97" s="9"/>
      <c r="AD97" s="10">
        <v>24392</v>
      </c>
      <c r="AE97" s="8">
        <v>2.4</v>
      </c>
      <c r="AF97" s="9">
        <v>68</v>
      </c>
      <c r="AG97" s="9"/>
      <c r="AH97" s="9"/>
      <c r="AI97" s="10">
        <v>30628</v>
      </c>
      <c r="AJ97" s="8">
        <v>2.4</v>
      </c>
      <c r="AK97" s="9">
        <v>74</v>
      </c>
      <c r="AL97" s="9"/>
      <c r="AM97" s="9"/>
      <c r="AN97" s="10">
        <v>37167</v>
      </c>
      <c r="AO97" s="8">
        <v>2.4</v>
      </c>
      <c r="AP97" s="9">
        <v>80</v>
      </c>
      <c r="AQ97" s="9"/>
      <c r="AR97" s="9"/>
      <c r="AS97" s="10">
        <v>43449</v>
      </c>
      <c r="AT97" s="8">
        <v>2.4</v>
      </c>
      <c r="AU97" s="9">
        <v>84</v>
      </c>
      <c r="AV97" s="9"/>
      <c r="AW97" s="9"/>
      <c r="AX97" s="10">
        <v>49962</v>
      </c>
      <c r="AY97" s="8">
        <v>2.4</v>
      </c>
      <c r="AZ97" s="9">
        <v>89</v>
      </c>
      <c r="BA97" s="9"/>
      <c r="BB97" s="9"/>
      <c r="BC97" s="10">
        <v>56521</v>
      </c>
      <c r="BD97" s="8">
        <v>2.4</v>
      </c>
      <c r="BE97" s="9">
        <v>93</v>
      </c>
      <c r="BF97" s="9"/>
      <c r="BG97" s="9"/>
      <c r="BH97" s="10">
        <v>62621</v>
      </c>
    </row>
    <row r="98" spans="1:60" x14ac:dyDescent="0.25">
      <c r="A98" s="8">
        <v>2.4</v>
      </c>
      <c r="B98" s="9">
        <v>22</v>
      </c>
      <c r="C98" s="9"/>
      <c r="D98" s="9"/>
      <c r="E98" s="10">
        <v>2001</v>
      </c>
      <c r="F98" s="8">
        <v>2.4</v>
      </c>
      <c r="G98" s="9">
        <v>24</v>
      </c>
      <c r="H98" s="9"/>
      <c r="I98" s="9"/>
      <c r="J98" s="10">
        <v>2795</v>
      </c>
      <c r="K98" s="8">
        <v>2.4</v>
      </c>
      <c r="L98" s="9">
        <v>33</v>
      </c>
      <c r="M98" s="9"/>
      <c r="N98" s="9"/>
      <c r="O98" s="10">
        <v>5850</v>
      </c>
      <c r="P98" s="8">
        <v>2.4</v>
      </c>
      <c r="Q98" s="9">
        <v>45</v>
      </c>
      <c r="R98" s="9"/>
      <c r="S98" s="9"/>
      <c r="T98" s="10">
        <v>11957</v>
      </c>
      <c r="U98" s="8">
        <v>2.4</v>
      </c>
      <c r="V98" s="9">
        <v>53</v>
      </c>
      <c r="W98" s="9"/>
      <c r="X98" s="9"/>
      <c r="Y98" s="10">
        <v>18047</v>
      </c>
      <c r="Z98" s="8">
        <v>2.4</v>
      </c>
      <c r="AA98" s="9">
        <v>62</v>
      </c>
      <c r="AB98" s="9"/>
      <c r="AC98" s="9"/>
      <c r="AD98" s="10">
        <v>24360</v>
      </c>
      <c r="AE98" s="8">
        <v>2.4</v>
      </c>
      <c r="AF98" s="9">
        <v>68</v>
      </c>
      <c r="AG98" s="9"/>
      <c r="AH98" s="9"/>
      <c r="AI98" s="10">
        <v>30845</v>
      </c>
      <c r="AJ98" s="8">
        <v>2.4</v>
      </c>
      <c r="AK98" s="9">
        <v>74</v>
      </c>
      <c r="AL98" s="9"/>
      <c r="AM98" s="9"/>
      <c r="AN98" s="10">
        <v>37272</v>
      </c>
      <c r="AO98" s="8">
        <v>2.4</v>
      </c>
      <c r="AP98" s="9">
        <v>80</v>
      </c>
      <c r="AQ98" s="9"/>
      <c r="AR98" s="9"/>
      <c r="AS98" s="10">
        <v>43425</v>
      </c>
      <c r="AT98" s="8">
        <v>2.4</v>
      </c>
      <c r="AU98" s="9">
        <v>84</v>
      </c>
      <c r="AV98" s="9"/>
      <c r="AW98" s="9"/>
      <c r="AX98" s="10">
        <v>49918</v>
      </c>
      <c r="AY98" s="8">
        <v>2.4</v>
      </c>
      <c r="AZ98" s="9">
        <v>89</v>
      </c>
      <c r="BA98" s="9"/>
      <c r="BB98" s="9"/>
      <c r="BC98" s="10">
        <v>55880</v>
      </c>
      <c r="BD98" s="8">
        <v>2.4</v>
      </c>
      <c r="BE98" s="9">
        <v>93</v>
      </c>
      <c r="BF98" s="9"/>
      <c r="BG98" s="9"/>
      <c r="BH98" s="10">
        <v>62486</v>
      </c>
    </row>
    <row r="99" spans="1:60" x14ac:dyDescent="0.25">
      <c r="A99" s="8">
        <v>2.4</v>
      </c>
      <c r="B99" s="9">
        <v>22</v>
      </c>
      <c r="C99" s="9"/>
      <c r="D99" s="9"/>
      <c r="E99" s="10">
        <v>1923</v>
      </c>
      <c r="F99" s="8">
        <v>2.4</v>
      </c>
      <c r="G99" s="9">
        <v>24</v>
      </c>
      <c r="H99" s="9"/>
      <c r="I99" s="9"/>
      <c r="J99" s="10">
        <v>2750</v>
      </c>
      <c r="K99" s="8">
        <v>2.4</v>
      </c>
      <c r="L99" s="9">
        <v>33</v>
      </c>
      <c r="M99" s="9"/>
      <c r="N99" s="9"/>
      <c r="O99" s="10">
        <v>5725</v>
      </c>
      <c r="P99" s="8">
        <v>2.4</v>
      </c>
      <c r="Q99" s="9">
        <v>45</v>
      </c>
      <c r="R99" s="9"/>
      <c r="S99" s="9"/>
      <c r="T99" s="10">
        <v>11904</v>
      </c>
      <c r="U99" s="8">
        <v>2.4</v>
      </c>
      <c r="V99" s="9">
        <v>54</v>
      </c>
      <c r="W99" s="9"/>
      <c r="X99" s="9"/>
      <c r="Y99" s="10">
        <v>17944</v>
      </c>
      <c r="Z99" s="8">
        <v>2.4</v>
      </c>
      <c r="AA99" s="9">
        <v>62</v>
      </c>
      <c r="AB99" s="9"/>
      <c r="AC99" s="9"/>
      <c r="AD99" s="10">
        <v>24450</v>
      </c>
      <c r="AE99" s="8">
        <v>2.4</v>
      </c>
      <c r="AF99" s="9">
        <v>68</v>
      </c>
      <c r="AG99" s="9"/>
      <c r="AH99" s="9"/>
      <c r="AI99" s="10">
        <v>30632</v>
      </c>
      <c r="AJ99" s="8">
        <v>2.4</v>
      </c>
      <c r="AK99" s="9">
        <v>74</v>
      </c>
      <c r="AL99" s="9"/>
      <c r="AM99" s="9"/>
      <c r="AN99" s="10">
        <v>37156</v>
      </c>
      <c r="AO99" s="8">
        <v>2.4</v>
      </c>
      <c r="AP99" s="9">
        <v>80</v>
      </c>
      <c r="AQ99" s="9"/>
      <c r="AR99" s="9"/>
      <c r="AS99" s="10">
        <v>43402</v>
      </c>
      <c r="AT99" s="8">
        <v>2.4</v>
      </c>
      <c r="AU99" s="9">
        <v>84</v>
      </c>
      <c r="AV99" s="9"/>
      <c r="AW99" s="9"/>
      <c r="AX99" s="10">
        <v>49861</v>
      </c>
      <c r="AY99" s="8">
        <v>2.4</v>
      </c>
      <c r="AZ99" s="9">
        <v>89</v>
      </c>
      <c r="BA99" s="9"/>
      <c r="BB99" s="9"/>
      <c r="BC99" s="10">
        <v>56015</v>
      </c>
      <c r="BD99" s="8">
        <v>2.4</v>
      </c>
      <c r="BE99" s="9">
        <v>93</v>
      </c>
      <c r="BF99" s="9"/>
      <c r="BG99" s="9"/>
      <c r="BH99" s="10">
        <v>62471</v>
      </c>
    </row>
    <row r="100" spans="1:60" x14ac:dyDescent="0.25">
      <c r="A100" s="8">
        <v>2.4</v>
      </c>
      <c r="B100" s="9">
        <v>23</v>
      </c>
      <c r="C100" s="9"/>
      <c r="D100" s="9"/>
      <c r="E100" s="10">
        <v>1990</v>
      </c>
      <c r="F100" s="8">
        <v>2.4</v>
      </c>
      <c r="G100" s="9">
        <v>24</v>
      </c>
      <c r="H100" s="9"/>
      <c r="I100" s="9"/>
      <c r="J100" s="10">
        <v>2757</v>
      </c>
      <c r="K100" s="8">
        <v>2.4</v>
      </c>
      <c r="L100" s="9">
        <v>33</v>
      </c>
      <c r="M100" s="9"/>
      <c r="N100" s="9"/>
      <c r="O100" s="10">
        <v>5730</v>
      </c>
      <c r="P100" s="8">
        <v>2.4</v>
      </c>
      <c r="Q100" s="9">
        <v>44</v>
      </c>
      <c r="R100" s="9"/>
      <c r="S100" s="9"/>
      <c r="T100" s="10">
        <v>11820</v>
      </c>
      <c r="U100" s="8">
        <v>2.4</v>
      </c>
      <c r="V100" s="9">
        <v>54</v>
      </c>
      <c r="W100" s="9"/>
      <c r="X100" s="9"/>
      <c r="Y100" s="10">
        <v>18050</v>
      </c>
      <c r="Z100" s="8">
        <v>2.4</v>
      </c>
      <c r="AA100" s="9">
        <v>62</v>
      </c>
      <c r="AB100" s="9"/>
      <c r="AC100" s="9"/>
      <c r="AD100" s="10">
        <v>24293</v>
      </c>
      <c r="AE100" s="8">
        <v>2.4</v>
      </c>
      <c r="AF100" s="9">
        <v>68</v>
      </c>
      <c r="AG100" s="9"/>
      <c r="AH100" s="9"/>
      <c r="AI100" s="10">
        <v>30334</v>
      </c>
      <c r="AJ100" s="8">
        <v>2.4</v>
      </c>
      <c r="AK100" s="9">
        <v>74</v>
      </c>
      <c r="AL100" s="9"/>
      <c r="AM100" s="9"/>
      <c r="AN100" s="10">
        <v>37192</v>
      </c>
      <c r="AO100" s="8">
        <v>2.4</v>
      </c>
      <c r="AP100" s="9">
        <v>79</v>
      </c>
      <c r="AQ100" s="9"/>
      <c r="AR100" s="9"/>
      <c r="AS100" s="10">
        <v>43272</v>
      </c>
      <c r="AT100" s="8">
        <v>2.4</v>
      </c>
      <c r="AU100" s="9">
        <v>84</v>
      </c>
      <c r="AV100" s="9"/>
      <c r="AW100" s="9"/>
      <c r="AX100" s="10">
        <v>49810</v>
      </c>
      <c r="AY100" s="8">
        <v>2.4</v>
      </c>
      <c r="AZ100" s="9">
        <v>89</v>
      </c>
      <c r="BA100" s="9"/>
      <c r="BB100" s="9"/>
      <c r="BC100" s="10">
        <v>56239</v>
      </c>
      <c r="BD100" s="8">
        <v>2.4</v>
      </c>
      <c r="BE100" s="9">
        <v>93</v>
      </c>
      <c r="BF100" s="9"/>
      <c r="BG100" s="9"/>
      <c r="BH100" s="10">
        <v>62365</v>
      </c>
    </row>
    <row r="101" spans="1:60" x14ac:dyDescent="0.25">
      <c r="A101" s="8">
        <v>2.4</v>
      </c>
      <c r="B101" s="9">
        <v>23</v>
      </c>
      <c r="C101" s="9"/>
      <c r="D101" s="9"/>
      <c r="E101" s="10">
        <v>1972</v>
      </c>
      <c r="F101" s="8">
        <v>2.4</v>
      </c>
      <c r="G101" s="9">
        <v>24</v>
      </c>
      <c r="H101" s="9"/>
      <c r="I101" s="9"/>
      <c r="J101" s="10">
        <v>2802</v>
      </c>
      <c r="K101" s="8">
        <v>2.4</v>
      </c>
      <c r="L101" s="9">
        <v>33</v>
      </c>
      <c r="M101" s="9"/>
      <c r="N101" s="9"/>
      <c r="O101" s="10">
        <v>5846</v>
      </c>
      <c r="P101" s="8">
        <v>2.4</v>
      </c>
      <c r="Q101" s="9">
        <v>45</v>
      </c>
      <c r="R101" s="9"/>
      <c r="S101" s="9"/>
      <c r="T101" s="10">
        <v>11820</v>
      </c>
      <c r="U101" s="8">
        <v>2.4</v>
      </c>
      <c r="V101" s="9">
        <v>54</v>
      </c>
      <c r="W101" s="9"/>
      <c r="X101" s="9"/>
      <c r="Y101" s="10">
        <v>17961</v>
      </c>
      <c r="Z101" s="8">
        <v>2.4</v>
      </c>
      <c r="AA101" s="9">
        <v>62</v>
      </c>
      <c r="AB101" s="9"/>
      <c r="AC101" s="9"/>
      <c r="AD101" s="10">
        <v>24516</v>
      </c>
      <c r="AE101" s="8">
        <v>2.4</v>
      </c>
      <c r="AF101" s="9">
        <v>67</v>
      </c>
      <c r="AG101" s="9"/>
      <c r="AH101" s="9"/>
      <c r="AI101" s="10">
        <v>30785</v>
      </c>
      <c r="AJ101" s="8">
        <v>2.4</v>
      </c>
      <c r="AK101" s="9">
        <v>74</v>
      </c>
      <c r="AL101" s="9"/>
      <c r="AM101" s="9"/>
      <c r="AN101" s="10">
        <v>37174</v>
      </c>
      <c r="AO101" s="8">
        <v>2.4</v>
      </c>
      <c r="AP101" s="9">
        <v>80</v>
      </c>
      <c r="AQ101" s="9"/>
      <c r="AR101" s="9"/>
      <c r="AS101" s="10">
        <v>43541</v>
      </c>
      <c r="AT101" s="8">
        <v>2.4</v>
      </c>
      <c r="AU101" s="9">
        <v>83</v>
      </c>
      <c r="AV101" s="9"/>
      <c r="AW101" s="9"/>
      <c r="AX101" s="10">
        <v>49932</v>
      </c>
      <c r="AY101" s="8">
        <v>2.4</v>
      </c>
      <c r="AZ101" s="9">
        <v>89</v>
      </c>
      <c r="BA101" s="9"/>
      <c r="BB101" s="9"/>
      <c r="BC101" s="10">
        <v>56191</v>
      </c>
      <c r="BD101" s="8">
        <v>2.4</v>
      </c>
      <c r="BE101" s="9">
        <v>93</v>
      </c>
      <c r="BF101" s="9"/>
      <c r="BG101" s="9"/>
      <c r="BH101" s="10">
        <v>62320</v>
      </c>
    </row>
    <row r="102" spans="1:60" x14ac:dyDescent="0.25">
      <c r="A102" s="8">
        <v>2.4</v>
      </c>
      <c r="B102" s="9">
        <v>23</v>
      </c>
      <c r="C102" s="9"/>
      <c r="D102" s="9"/>
      <c r="E102" s="10">
        <v>1983</v>
      </c>
      <c r="F102" s="8">
        <v>2.4</v>
      </c>
      <c r="G102" s="9">
        <v>24</v>
      </c>
      <c r="H102" s="9"/>
      <c r="I102" s="9"/>
      <c r="J102" s="10">
        <v>2732</v>
      </c>
      <c r="K102" s="8">
        <v>2.4</v>
      </c>
      <c r="L102" s="9">
        <v>33</v>
      </c>
      <c r="M102" s="9"/>
      <c r="N102" s="9"/>
      <c r="O102" s="10">
        <v>5754</v>
      </c>
      <c r="P102" s="8">
        <v>2.4</v>
      </c>
      <c r="Q102" s="9">
        <v>45</v>
      </c>
      <c r="R102" s="9"/>
      <c r="S102" s="9"/>
      <c r="T102" s="10">
        <v>11903</v>
      </c>
      <c r="U102" s="8">
        <v>2.4</v>
      </c>
      <c r="V102" s="9">
        <v>54</v>
      </c>
      <c r="W102" s="9"/>
      <c r="X102" s="9"/>
      <c r="Y102" s="10">
        <v>18029</v>
      </c>
      <c r="Z102" s="8">
        <v>2.4</v>
      </c>
      <c r="AA102" s="9">
        <v>62</v>
      </c>
      <c r="AB102" s="9"/>
      <c r="AC102" s="9"/>
      <c r="AD102" s="10">
        <v>24382</v>
      </c>
      <c r="AE102" s="8">
        <v>2.4</v>
      </c>
      <c r="AF102" s="9">
        <v>68</v>
      </c>
      <c r="AG102" s="9"/>
      <c r="AH102" s="9"/>
      <c r="AI102" s="10">
        <v>30536</v>
      </c>
      <c r="AJ102" s="8">
        <v>2.4</v>
      </c>
      <c r="AK102" s="9">
        <v>74</v>
      </c>
      <c r="AL102" s="9"/>
      <c r="AM102" s="9"/>
      <c r="AN102" s="10">
        <v>37213</v>
      </c>
      <c r="AO102" s="8">
        <v>2.4</v>
      </c>
      <c r="AP102" s="9">
        <v>80</v>
      </c>
      <c r="AQ102" s="9"/>
      <c r="AR102" s="9"/>
      <c r="AS102" s="10">
        <v>43233</v>
      </c>
      <c r="AT102" s="8">
        <v>2.4</v>
      </c>
      <c r="AU102" s="9">
        <v>84</v>
      </c>
      <c r="AV102" s="9"/>
      <c r="AW102" s="9"/>
      <c r="AX102" s="10">
        <v>49677</v>
      </c>
      <c r="AY102" s="8">
        <v>2.4</v>
      </c>
      <c r="AZ102" s="9">
        <v>89</v>
      </c>
      <c r="BA102" s="9"/>
      <c r="BB102" s="9"/>
      <c r="BC102" s="10">
        <v>56354</v>
      </c>
      <c r="BD102" s="8">
        <v>2.4</v>
      </c>
      <c r="BE102" s="9">
        <v>93</v>
      </c>
      <c r="BF102" s="9"/>
      <c r="BG102" s="9"/>
      <c r="BH102" s="10">
        <v>62249</v>
      </c>
    </row>
    <row r="103" spans="1:60" x14ac:dyDescent="0.25">
      <c r="A103" s="8">
        <v>2.4</v>
      </c>
      <c r="B103" s="9">
        <v>23</v>
      </c>
      <c r="C103" s="9"/>
      <c r="D103" s="9"/>
      <c r="E103" s="10">
        <v>1937</v>
      </c>
      <c r="F103" s="8">
        <v>2.4</v>
      </c>
      <c r="G103" s="9">
        <v>24</v>
      </c>
      <c r="H103" s="9"/>
      <c r="I103" s="9"/>
      <c r="J103" s="10">
        <v>2755</v>
      </c>
      <c r="K103" s="8">
        <v>2.4</v>
      </c>
      <c r="L103" s="9">
        <v>33</v>
      </c>
      <c r="M103" s="9"/>
      <c r="N103" s="9"/>
      <c r="O103" s="10">
        <v>5799</v>
      </c>
      <c r="P103" s="8">
        <v>2.4</v>
      </c>
      <c r="Q103" s="9">
        <v>45</v>
      </c>
      <c r="R103" s="9"/>
      <c r="S103" s="9"/>
      <c r="T103" s="10">
        <v>11822</v>
      </c>
      <c r="U103" s="8">
        <v>2.4</v>
      </c>
      <c r="V103" s="9">
        <v>54</v>
      </c>
      <c r="W103" s="9"/>
      <c r="X103" s="9"/>
      <c r="Y103" s="10">
        <v>17935</v>
      </c>
      <c r="Z103" s="8">
        <v>2.4</v>
      </c>
      <c r="AA103" s="9">
        <v>62</v>
      </c>
      <c r="AB103" s="9"/>
      <c r="AC103" s="9"/>
      <c r="AD103" s="10">
        <v>24661</v>
      </c>
      <c r="AE103" s="8">
        <v>2.4</v>
      </c>
      <c r="AF103" s="9">
        <v>68</v>
      </c>
      <c r="AG103" s="9"/>
      <c r="AH103" s="9"/>
      <c r="AI103" s="10">
        <v>30801</v>
      </c>
      <c r="AJ103" s="8">
        <v>2.4</v>
      </c>
      <c r="AK103" s="9">
        <v>74</v>
      </c>
      <c r="AL103" s="9"/>
      <c r="AM103" s="9"/>
      <c r="AN103" s="10">
        <v>37126</v>
      </c>
      <c r="AO103" s="8">
        <v>2.4</v>
      </c>
      <c r="AP103" s="9">
        <v>80</v>
      </c>
      <c r="AQ103" s="9"/>
      <c r="AR103" s="9"/>
      <c r="AS103" s="10">
        <v>43509</v>
      </c>
      <c r="AT103" s="8">
        <v>2.4</v>
      </c>
      <c r="AU103" s="9">
        <v>84</v>
      </c>
      <c r="AV103" s="9"/>
      <c r="AW103" s="9"/>
      <c r="AX103" s="10">
        <v>50038</v>
      </c>
      <c r="AY103" s="8">
        <v>2.4</v>
      </c>
      <c r="AZ103" s="9">
        <v>89</v>
      </c>
      <c r="BA103" s="9"/>
      <c r="BB103" s="9"/>
      <c r="BC103" s="10">
        <v>56280</v>
      </c>
      <c r="BD103" s="8">
        <v>2.4</v>
      </c>
      <c r="BE103" s="9">
        <v>93</v>
      </c>
      <c r="BF103" s="9"/>
      <c r="BG103" s="9"/>
      <c r="BH103" s="10">
        <v>62772</v>
      </c>
    </row>
    <row r="104" spans="1:60" x14ac:dyDescent="0.25">
      <c r="A104" s="8">
        <v>2.4</v>
      </c>
      <c r="B104" s="9">
        <v>23</v>
      </c>
      <c r="C104" s="9"/>
      <c r="D104" s="9"/>
      <c r="E104" s="10">
        <v>1949</v>
      </c>
      <c r="F104" s="8">
        <v>2.4</v>
      </c>
      <c r="G104" s="9">
        <v>23</v>
      </c>
      <c r="H104" s="9"/>
      <c r="I104" s="9"/>
      <c r="J104" s="10">
        <v>2760</v>
      </c>
      <c r="K104" s="8">
        <v>2.4</v>
      </c>
      <c r="L104" s="9">
        <v>33</v>
      </c>
      <c r="M104" s="9"/>
      <c r="N104" s="9"/>
      <c r="O104" s="10">
        <v>5654</v>
      </c>
      <c r="P104" s="8">
        <v>2.4</v>
      </c>
      <c r="Q104" s="9">
        <v>45</v>
      </c>
      <c r="R104" s="9"/>
      <c r="S104" s="9"/>
      <c r="T104" s="10">
        <v>11902</v>
      </c>
      <c r="U104" s="8">
        <v>2.4</v>
      </c>
      <c r="V104" s="9">
        <v>54</v>
      </c>
      <c r="W104" s="9"/>
      <c r="X104" s="9"/>
      <c r="Y104" s="10">
        <v>17818</v>
      </c>
      <c r="Z104" s="8">
        <v>2.4</v>
      </c>
      <c r="AA104" s="9">
        <v>61</v>
      </c>
      <c r="AB104" s="9"/>
      <c r="AC104" s="9"/>
      <c r="AD104" s="10">
        <v>24405</v>
      </c>
      <c r="AE104" s="8">
        <v>2.4</v>
      </c>
      <c r="AF104" s="9">
        <v>68</v>
      </c>
      <c r="AG104" s="9"/>
      <c r="AH104" s="9"/>
      <c r="AI104" s="10">
        <v>30907</v>
      </c>
      <c r="AJ104" s="8">
        <v>2.4</v>
      </c>
      <c r="AK104" s="9">
        <v>74</v>
      </c>
      <c r="AL104" s="9"/>
      <c r="AM104" s="9"/>
      <c r="AN104" s="10">
        <v>37130</v>
      </c>
      <c r="AO104" s="8">
        <v>2.4</v>
      </c>
      <c r="AP104" s="9">
        <v>80</v>
      </c>
      <c r="AQ104" s="9"/>
      <c r="AR104" s="9"/>
      <c r="AS104" s="10">
        <v>43318</v>
      </c>
      <c r="AT104" s="8">
        <v>2.4</v>
      </c>
      <c r="AU104" s="9">
        <v>84</v>
      </c>
      <c r="AV104" s="9"/>
      <c r="AW104" s="9"/>
      <c r="AX104" s="10">
        <v>49872</v>
      </c>
      <c r="AY104" s="8">
        <v>2.4</v>
      </c>
      <c r="AZ104" s="9">
        <v>89</v>
      </c>
      <c r="BA104" s="9"/>
      <c r="BB104" s="9"/>
      <c r="BC104" s="10">
        <v>56093</v>
      </c>
      <c r="BD104" s="8">
        <v>2.4</v>
      </c>
      <c r="BE104" s="9">
        <v>93</v>
      </c>
      <c r="BF104" s="9"/>
      <c r="BG104" s="9"/>
      <c r="BH104" s="10">
        <v>62295</v>
      </c>
    </row>
    <row r="105" spans="1:60" x14ac:dyDescent="0.25">
      <c r="A105" s="8">
        <v>2.4</v>
      </c>
      <c r="B105" s="9">
        <v>22</v>
      </c>
      <c r="C105" s="9"/>
      <c r="D105" s="9"/>
      <c r="E105" s="10">
        <v>1949</v>
      </c>
      <c r="F105" s="8">
        <v>2.4</v>
      </c>
      <c r="G105" s="9">
        <v>24</v>
      </c>
      <c r="H105" s="9"/>
      <c r="I105" s="9"/>
      <c r="J105" s="10">
        <v>2684</v>
      </c>
      <c r="K105" s="8">
        <v>2.4</v>
      </c>
      <c r="L105" s="9">
        <v>33</v>
      </c>
      <c r="M105" s="9"/>
      <c r="N105" s="9"/>
      <c r="O105" s="10">
        <v>5650</v>
      </c>
      <c r="P105" s="8">
        <v>2.4</v>
      </c>
      <c r="Q105" s="9">
        <v>45</v>
      </c>
      <c r="R105" s="9"/>
      <c r="S105" s="9"/>
      <c r="T105" s="10">
        <v>11886</v>
      </c>
      <c r="U105" s="8">
        <v>2.4</v>
      </c>
      <c r="V105" s="9">
        <v>54</v>
      </c>
      <c r="W105" s="9"/>
      <c r="X105" s="9"/>
      <c r="Y105" s="10">
        <v>18103</v>
      </c>
      <c r="Z105" s="8">
        <v>2.4</v>
      </c>
      <c r="AA105" s="9">
        <v>61</v>
      </c>
      <c r="AB105" s="9"/>
      <c r="AC105" s="9"/>
      <c r="AD105" s="10">
        <v>24239</v>
      </c>
      <c r="AE105" s="8">
        <v>2.4</v>
      </c>
      <c r="AF105" s="9">
        <v>68</v>
      </c>
      <c r="AG105" s="9"/>
      <c r="AH105" s="9"/>
      <c r="AI105" s="10">
        <v>30608</v>
      </c>
      <c r="AJ105" s="8">
        <v>2.4</v>
      </c>
      <c r="AK105" s="9">
        <v>74</v>
      </c>
      <c r="AL105" s="9"/>
      <c r="AM105" s="9"/>
      <c r="AN105" s="10">
        <v>36894</v>
      </c>
      <c r="AO105" s="8">
        <v>2.4</v>
      </c>
      <c r="AP105" s="9">
        <v>79</v>
      </c>
      <c r="AQ105" s="9"/>
      <c r="AR105" s="9"/>
      <c r="AS105" s="10">
        <v>43730</v>
      </c>
      <c r="AT105" s="8">
        <v>2.4</v>
      </c>
      <c r="AU105" s="9">
        <v>84</v>
      </c>
      <c r="AV105" s="9"/>
      <c r="AW105" s="9"/>
      <c r="AX105" s="10">
        <v>50137</v>
      </c>
      <c r="AY105" s="8">
        <v>2.4</v>
      </c>
      <c r="AZ105" s="9">
        <v>89</v>
      </c>
      <c r="BA105" s="9"/>
      <c r="BB105" s="9"/>
      <c r="BC105" s="10">
        <v>56013</v>
      </c>
      <c r="BD105" s="8">
        <v>2.4</v>
      </c>
      <c r="BE105" s="9">
        <v>93</v>
      </c>
      <c r="BF105" s="9"/>
      <c r="BG105" s="9"/>
      <c r="BH105" s="10">
        <v>62416</v>
      </c>
    </row>
    <row r="106" spans="1:60" x14ac:dyDescent="0.25">
      <c r="A106" s="8">
        <v>2.4</v>
      </c>
      <c r="B106" s="9">
        <v>23</v>
      </c>
      <c r="C106" s="9"/>
      <c r="D106" s="9"/>
      <c r="E106" s="10">
        <v>1984</v>
      </c>
      <c r="F106" s="8">
        <v>2.4</v>
      </c>
      <c r="G106" s="9">
        <v>24</v>
      </c>
      <c r="H106" s="9"/>
      <c r="I106" s="9"/>
      <c r="J106" s="10">
        <v>2708</v>
      </c>
      <c r="K106" s="8">
        <v>2.4</v>
      </c>
      <c r="L106" s="9">
        <v>33</v>
      </c>
      <c r="M106" s="9"/>
      <c r="N106" s="9"/>
      <c r="O106" s="10">
        <v>5765</v>
      </c>
      <c r="P106" s="8">
        <v>2.4</v>
      </c>
      <c r="Q106" s="9">
        <v>44</v>
      </c>
      <c r="R106" s="9"/>
      <c r="S106" s="9"/>
      <c r="T106" s="10">
        <v>11745</v>
      </c>
      <c r="U106" s="8">
        <v>2.4</v>
      </c>
      <c r="V106" s="9">
        <v>54</v>
      </c>
      <c r="W106" s="9"/>
      <c r="X106" s="9"/>
      <c r="Y106" s="10">
        <v>18023</v>
      </c>
      <c r="Z106" s="8">
        <v>2.4</v>
      </c>
      <c r="AA106" s="9">
        <v>62</v>
      </c>
      <c r="AB106" s="9"/>
      <c r="AC106" s="9"/>
      <c r="AD106" s="10">
        <v>24399</v>
      </c>
      <c r="AE106" s="8">
        <v>2.4</v>
      </c>
      <c r="AF106" s="9">
        <v>67</v>
      </c>
      <c r="AG106" s="9"/>
      <c r="AH106" s="9"/>
      <c r="AI106" s="10">
        <v>30851</v>
      </c>
      <c r="AJ106" s="8">
        <v>2.4</v>
      </c>
      <c r="AK106" s="9">
        <v>74</v>
      </c>
      <c r="AL106" s="9"/>
      <c r="AM106" s="9"/>
      <c r="AN106" s="10">
        <v>37123</v>
      </c>
      <c r="AO106" s="8">
        <v>2.4</v>
      </c>
      <c r="AP106" s="9">
        <v>80</v>
      </c>
      <c r="AQ106" s="9"/>
      <c r="AR106" s="9"/>
      <c r="AS106" s="10">
        <v>43865</v>
      </c>
      <c r="AT106" s="8">
        <v>2.4</v>
      </c>
      <c r="AU106" s="9">
        <v>83</v>
      </c>
      <c r="AV106" s="9"/>
      <c r="AW106" s="9"/>
      <c r="AX106" s="10">
        <v>49561</v>
      </c>
      <c r="AY106" s="8">
        <v>2.4</v>
      </c>
      <c r="AZ106" s="9">
        <v>89</v>
      </c>
      <c r="BA106" s="9"/>
      <c r="BB106" s="9"/>
      <c r="BC106" s="10">
        <v>56468</v>
      </c>
      <c r="BD106" s="8">
        <v>2.4</v>
      </c>
      <c r="BE106" s="9">
        <v>93</v>
      </c>
      <c r="BF106" s="9"/>
      <c r="BG106" s="9"/>
      <c r="BH106" s="10">
        <v>62555</v>
      </c>
    </row>
    <row r="107" spans="1:60" x14ac:dyDescent="0.25">
      <c r="A107" s="8">
        <v>2.4</v>
      </c>
      <c r="B107" s="9">
        <v>22</v>
      </c>
      <c r="C107" s="9"/>
      <c r="D107" s="9"/>
      <c r="E107" s="10">
        <v>1973</v>
      </c>
      <c r="F107" s="8">
        <v>2.4</v>
      </c>
      <c r="G107" s="9">
        <v>24</v>
      </c>
      <c r="H107" s="9"/>
      <c r="I107" s="9"/>
      <c r="J107" s="10">
        <v>2741</v>
      </c>
      <c r="K107" s="8">
        <v>2.4</v>
      </c>
      <c r="L107" s="9">
        <v>33</v>
      </c>
      <c r="M107" s="9"/>
      <c r="N107" s="9"/>
      <c r="O107" s="10">
        <v>5782</v>
      </c>
      <c r="P107" s="8">
        <v>2.4</v>
      </c>
      <c r="Q107" s="9">
        <v>45</v>
      </c>
      <c r="R107" s="9"/>
      <c r="S107" s="9"/>
      <c r="T107" s="10">
        <v>11880</v>
      </c>
      <c r="U107" s="8">
        <v>2.4</v>
      </c>
      <c r="V107" s="9">
        <v>54</v>
      </c>
      <c r="W107" s="9"/>
      <c r="X107" s="9"/>
      <c r="Y107" s="10">
        <v>18057</v>
      </c>
      <c r="Z107" s="8">
        <v>2.4</v>
      </c>
      <c r="AA107" s="9">
        <v>62</v>
      </c>
      <c r="AB107" s="9"/>
      <c r="AC107" s="9"/>
      <c r="AD107" s="10">
        <v>24462</v>
      </c>
      <c r="AE107" s="8">
        <v>2.4</v>
      </c>
      <c r="AF107" s="9">
        <v>67</v>
      </c>
      <c r="AG107" s="9"/>
      <c r="AH107" s="9"/>
      <c r="AI107" s="10">
        <v>30658</v>
      </c>
      <c r="AJ107" s="8">
        <v>2.4</v>
      </c>
      <c r="AK107" s="9">
        <v>74</v>
      </c>
      <c r="AL107" s="9"/>
      <c r="AM107" s="9"/>
      <c r="AN107" s="10">
        <v>37117</v>
      </c>
      <c r="AO107" s="8">
        <v>2.4</v>
      </c>
      <c r="AP107" s="9">
        <v>80</v>
      </c>
      <c r="AQ107" s="9"/>
      <c r="AR107" s="9"/>
      <c r="AS107" s="10">
        <v>43650</v>
      </c>
      <c r="AT107" s="8">
        <v>2.4</v>
      </c>
      <c r="AU107" s="9">
        <v>84</v>
      </c>
      <c r="AV107" s="9"/>
      <c r="AW107" s="9"/>
      <c r="AX107" s="10">
        <v>49920</v>
      </c>
      <c r="AY107" s="8">
        <v>2.4</v>
      </c>
      <c r="AZ107" s="9">
        <v>89</v>
      </c>
      <c r="BA107" s="9"/>
      <c r="BB107" s="9"/>
      <c r="BC107" s="10">
        <v>56316</v>
      </c>
      <c r="BD107" s="8">
        <v>2.4</v>
      </c>
      <c r="BE107" s="9">
        <v>93</v>
      </c>
      <c r="BF107" s="9"/>
      <c r="BG107" s="9"/>
      <c r="BH107" s="10">
        <v>62242</v>
      </c>
    </row>
    <row r="108" spans="1:60" x14ac:dyDescent="0.25">
      <c r="A108" s="8">
        <v>2.4</v>
      </c>
      <c r="B108" s="9">
        <v>23</v>
      </c>
      <c r="C108" s="9"/>
      <c r="D108" s="9"/>
      <c r="E108" s="10">
        <v>1956</v>
      </c>
      <c r="F108" s="8">
        <v>2.4</v>
      </c>
      <c r="G108" s="9">
        <v>24</v>
      </c>
      <c r="H108" s="9"/>
      <c r="I108" s="9"/>
      <c r="J108" s="10">
        <v>2695</v>
      </c>
      <c r="K108" s="8">
        <v>2.4</v>
      </c>
      <c r="L108" s="9">
        <v>33</v>
      </c>
      <c r="M108" s="9"/>
      <c r="N108" s="9"/>
      <c r="O108" s="10">
        <v>5669</v>
      </c>
      <c r="P108" s="8">
        <v>2.4</v>
      </c>
      <c r="Q108" s="9">
        <v>45</v>
      </c>
      <c r="R108" s="9"/>
      <c r="S108" s="9"/>
      <c r="T108" s="10">
        <v>11800</v>
      </c>
      <c r="U108" s="8">
        <v>2.4</v>
      </c>
      <c r="V108" s="9">
        <v>54</v>
      </c>
      <c r="W108" s="9"/>
      <c r="X108" s="9"/>
      <c r="Y108" s="10">
        <v>17961</v>
      </c>
      <c r="Z108" s="8">
        <v>2.4</v>
      </c>
      <c r="AA108" s="9">
        <v>61</v>
      </c>
      <c r="AB108" s="9"/>
      <c r="AC108" s="9"/>
      <c r="AD108" s="10">
        <v>24761</v>
      </c>
      <c r="AE108" s="8">
        <v>2.4</v>
      </c>
      <c r="AF108" s="9">
        <v>68</v>
      </c>
      <c r="AG108" s="9"/>
      <c r="AH108" s="9"/>
      <c r="AI108" s="10">
        <v>30531</v>
      </c>
      <c r="AJ108" s="8">
        <v>2.4</v>
      </c>
      <c r="AK108" s="9">
        <v>74</v>
      </c>
      <c r="AL108" s="9"/>
      <c r="AM108" s="9"/>
      <c r="AN108" s="10">
        <v>37109</v>
      </c>
      <c r="AO108" s="8">
        <v>2.4</v>
      </c>
      <c r="AP108" s="9">
        <v>80</v>
      </c>
      <c r="AQ108" s="9"/>
      <c r="AR108" s="9"/>
      <c r="AS108" s="10">
        <v>43366</v>
      </c>
      <c r="AT108" s="8">
        <v>2.4</v>
      </c>
      <c r="AU108" s="9">
        <v>84</v>
      </c>
      <c r="AV108" s="9"/>
      <c r="AW108" s="9"/>
      <c r="AX108" s="10">
        <v>49883</v>
      </c>
      <c r="AY108" s="8">
        <v>2.4</v>
      </c>
      <c r="AZ108" s="9">
        <v>89</v>
      </c>
      <c r="BA108" s="9"/>
      <c r="BB108" s="9"/>
      <c r="BC108" s="10">
        <v>56214</v>
      </c>
      <c r="BD108" s="8">
        <v>2.4</v>
      </c>
      <c r="BE108" s="9">
        <v>93</v>
      </c>
      <c r="BF108" s="9"/>
      <c r="BG108" s="9"/>
      <c r="BH108" s="10">
        <v>62302</v>
      </c>
    </row>
    <row r="109" spans="1:60" x14ac:dyDescent="0.25">
      <c r="A109" s="8">
        <v>2.4</v>
      </c>
      <c r="B109" s="9">
        <v>23</v>
      </c>
      <c r="C109" s="9"/>
      <c r="D109" s="9"/>
      <c r="E109" s="10">
        <v>1924</v>
      </c>
      <c r="F109" s="8">
        <v>2.4</v>
      </c>
      <c r="G109" s="9">
        <v>24</v>
      </c>
      <c r="H109" s="9"/>
      <c r="I109" s="9"/>
      <c r="J109" s="10">
        <v>2764</v>
      </c>
      <c r="K109" s="8">
        <v>2.4</v>
      </c>
      <c r="L109" s="9">
        <v>32</v>
      </c>
      <c r="M109" s="9"/>
      <c r="N109" s="9"/>
      <c r="O109" s="10">
        <v>5713</v>
      </c>
      <c r="P109" s="8">
        <v>2.4</v>
      </c>
      <c r="Q109" s="9">
        <v>45</v>
      </c>
      <c r="R109" s="9"/>
      <c r="S109" s="9"/>
      <c r="T109" s="10">
        <v>11910</v>
      </c>
      <c r="U109" s="8">
        <v>2.4</v>
      </c>
      <c r="V109" s="9">
        <v>54</v>
      </c>
      <c r="W109" s="9"/>
      <c r="X109" s="9"/>
      <c r="Y109" s="10">
        <v>18069</v>
      </c>
      <c r="Z109" s="8">
        <v>2.4</v>
      </c>
      <c r="AA109" s="9">
        <v>62</v>
      </c>
      <c r="AB109" s="9"/>
      <c r="AC109" s="9"/>
      <c r="AD109" s="10">
        <v>24431</v>
      </c>
      <c r="AE109" s="8">
        <v>2.4</v>
      </c>
      <c r="AF109" s="9">
        <v>68</v>
      </c>
      <c r="AG109" s="9"/>
      <c r="AH109" s="9"/>
      <c r="AI109" s="10">
        <v>30747</v>
      </c>
      <c r="AJ109" s="8">
        <v>2.4</v>
      </c>
      <c r="AK109" s="9">
        <v>74</v>
      </c>
      <c r="AL109" s="9"/>
      <c r="AM109" s="9"/>
      <c r="AN109" s="10">
        <v>37135</v>
      </c>
      <c r="AO109" s="8">
        <v>2.4</v>
      </c>
      <c r="AP109" s="9">
        <v>80</v>
      </c>
      <c r="AQ109" s="9"/>
      <c r="AR109" s="9"/>
      <c r="AS109" s="10">
        <v>43445</v>
      </c>
      <c r="AT109" s="8">
        <v>2.4</v>
      </c>
      <c r="AU109" s="9">
        <v>84</v>
      </c>
      <c r="AV109" s="9"/>
      <c r="AW109" s="9"/>
      <c r="AX109" s="10">
        <v>49718</v>
      </c>
      <c r="AY109" s="8">
        <v>2.4</v>
      </c>
      <c r="AZ109" s="9">
        <v>89</v>
      </c>
      <c r="BA109" s="9"/>
      <c r="BB109" s="9"/>
      <c r="BC109" s="10">
        <v>56283</v>
      </c>
      <c r="BD109" s="8">
        <v>2.4</v>
      </c>
      <c r="BE109" s="9">
        <v>93</v>
      </c>
      <c r="BF109" s="9"/>
      <c r="BG109" s="9"/>
      <c r="BH109" s="10">
        <v>62226</v>
      </c>
    </row>
    <row r="110" spans="1:60" x14ac:dyDescent="0.25">
      <c r="A110" s="8">
        <v>2.4</v>
      </c>
      <c r="B110" s="9">
        <v>23</v>
      </c>
      <c r="C110" s="9"/>
      <c r="D110" s="9"/>
      <c r="E110" s="10">
        <v>1957</v>
      </c>
      <c r="F110" s="8">
        <v>2.4</v>
      </c>
      <c r="G110" s="9">
        <v>24</v>
      </c>
      <c r="H110" s="9"/>
      <c r="I110" s="9"/>
      <c r="J110" s="10">
        <v>2743</v>
      </c>
      <c r="K110" s="8">
        <v>2.4</v>
      </c>
      <c r="L110" s="9">
        <v>33</v>
      </c>
      <c r="M110" s="9"/>
      <c r="N110" s="9"/>
      <c r="O110" s="10">
        <v>5748</v>
      </c>
      <c r="P110" s="8">
        <v>2.4</v>
      </c>
      <c r="Q110" s="9">
        <v>45</v>
      </c>
      <c r="R110" s="9"/>
      <c r="S110" s="9"/>
      <c r="T110" s="10">
        <v>11902</v>
      </c>
      <c r="U110" s="8">
        <v>2.4</v>
      </c>
      <c r="V110" s="9">
        <v>54</v>
      </c>
      <c r="W110" s="9"/>
      <c r="X110" s="9"/>
      <c r="Y110" s="10">
        <v>18126</v>
      </c>
      <c r="Z110" s="8">
        <v>2.4</v>
      </c>
      <c r="AA110" s="9">
        <v>62</v>
      </c>
      <c r="AB110" s="9"/>
      <c r="AC110" s="9"/>
      <c r="AD110" s="10">
        <v>24554</v>
      </c>
      <c r="AE110" s="8">
        <v>2.4</v>
      </c>
      <c r="AF110" s="9">
        <v>68</v>
      </c>
      <c r="AG110" s="9"/>
      <c r="AH110" s="9"/>
      <c r="AI110" s="10">
        <v>30667</v>
      </c>
      <c r="AJ110" s="8">
        <v>2.4</v>
      </c>
      <c r="AK110" s="9">
        <v>73</v>
      </c>
      <c r="AL110" s="9"/>
      <c r="AM110" s="9"/>
      <c r="AN110" s="10">
        <v>37291</v>
      </c>
      <c r="AO110" s="8">
        <v>2.4</v>
      </c>
      <c r="AP110" s="9">
        <v>80</v>
      </c>
      <c r="AQ110" s="9"/>
      <c r="AR110" s="9"/>
      <c r="AS110" s="10">
        <v>43316</v>
      </c>
      <c r="AT110" s="8">
        <v>2.4</v>
      </c>
      <c r="AU110" s="9">
        <v>84</v>
      </c>
      <c r="AV110" s="9"/>
      <c r="AW110" s="9"/>
      <c r="AX110" s="10">
        <v>50306</v>
      </c>
      <c r="AY110" s="8">
        <v>2.4</v>
      </c>
      <c r="AZ110" s="9">
        <v>89</v>
      </c>
      <c r="BA110" s="9"/>
      <c r="BB110" s="9"/>
      <c r="BC110" s="10">
        <v>56360</v>
      </c>
      <c r="BD110" s="8">
        <v>2.4</v>
      </c>
      <c r="BE110" s="9">
        <v>93</v>
      </c>
      <c r="BF110" s="9"/>
      <c r="BG110" s="9"/>
      <c r="BH110" s="10">
        <v>62211</v>
      </c>
    </row>
    <row r="111" spans="1:60" x14ac:dyDescent="0.25">
      <c r="A111" s="8">
        <v>2.4</v>
      </c>
      <c r="B111" s="9">
        <v>22</v>
      </c>
      <c r="C111" s="9"/>
      <c r="D111" s="9"/>
      <c r="E111" s="10">
        <v>1949</v>
      </c>
      <c r="F111" s="8">
        <v>2.4</v>
      </c>
      <c r="G111" s="9">
        <v>24</v>
      </c>
      <c r="H111" s="9"/>
      <c r="I111" s="9"/>
      <c r="J111" s="10">
        <v>2696</v>
      </c>
      <c r="K111" s="8">
        <v>2.4</v>
      </c>
      <c r="L111" s="9">
        <v>33</v>
      </c>
      <c r="M111" s="9"/>
      <c r="N111" s="9"/>
      <c r="O111" s="10">
        <v>5717</v>
      </c>
      <c r="P111" s="8">
        <v>2.4</v>
      </c>
      <c r="Q111" s="9">
        <v>45</v>
      </c>
      <c r="R111" s="9"/>
      <c r="S111" s="9"/>
      <c r="T111" s="10">
        <v>11759</v>
      </c>
      <c r="U111" s="8">
        <v>2.4</v>
      </c>
      <c r="V111" s="9">
        <v>54</v>
      </c>
      <c r="W111" s="9"/>
      <c r="X111" s="9"/>
      <c r="Y111" s="10">
        <v>18064</v>
      </c>
      <c r="Z111" s="8">
        <v>2.4</v>
      </c>
      <c r="AA111" s="9">
        <v>62</v>
      </c>
      <c r="AB111" s="9"/>
      <c r="AC111" s="9"/>
      <c r="AD111" s="10">
        <v>24499</v>
      </c>
      <c r="AE111" s="8">
        <v>2.4</v>
      </c>
      <c r="AF111" s="9">
        <v>68</v>
      </c>
      <c r="AG111" s="9"/>
      <c r="AH111" s="9"/>
      <c r="AI111" s="10">
        <v>30592</v>
      </c>
      <c r="AJ111" s="8">
        <v>2.4</v>
      </c>
      <c r="AK111" s="9">
        <v>74</v>
      </c>
      <c r="AL111" s="9"/>
      <c r="AM111" s="9"/>
      <c r="AN111" s="10">
        <v>37165</v>
      </c>
      <c r="AO111" s="8">
        <v>2.4</v>
      </c>
      <c r="AP111" s="9">
        <v>80</v>
      </c>
      <c r="AQ111" s="9"/>
      <c r="AR111" s="9"/>
      <c r="AS111" s="10">
        <v>43692</v>
      </c>
      <c r="AT111" s="8">
        <v>2.4</v>
      </c>
      <c r="AU111" s="9">
        <v>84</v>
      </c>
      <c r="AV111" s="9"/>
      <c r="AW111" s="9"/>
      <c r="AX111" s="10">
        <v>49978</v>
      </c>
      <c r="AY111" s="8">
        <v>2.4</v>
      </c>
      <c r="AZ111" s="9">
        <v>89</v>
      </c>
      <c r="BA111" s="9"/>
      <c r="BB111" s="9"/>
      <c r="BC111" s="10">
        <v>56069</v>
      </c>
      <c r="BD111" s="8">
        <v>2.4</v>
      </c>
      <c r="BE111" s="9">
        <v>92</v>
      </c>
      <c r="BF111" s="9"/>
      <c r="BG111" s="9"/>
      <c r="BH111" s="10">
        <v>62421</v>
      </c>
    </row>
    <row r="112" spans="1:60" x14ac:dyDescent="0.25">
      <c r="A112" s="8">
        <v>2.4</v>
      </c>
      <c r="B112" s="9">
        <v>23</v>
      </c>
      <c r="C112" s="9"/>
      <c r="D112" s="9"/>
      <c r="E112" s="10">
        <v>1910</v>
      </c>
      <c r="F112" s="8">
        <v>2.4</v>
      </c>
      <c r="G112" s="9">
        <v>24</v>
      </c>
      <c r="H112" s="9"/>
      <c r="I112" s="9"/>
      <c r="J112" s="10">
        <v>2788</v>
      </c>
      <c r="K112" s="8">
        <v>2.4</v>
      </c>
      <c r="L112" s="9">
        <v>33</v>
      </c>
      <c r="M112" s="9"/>
      <c r="N112" s="9"/>
      <c r="O112" s="10">
        <v>5706</v>
      </c>
      <c r="P112" s="8">
        <v>2.4</v>
      </c>
      <c r="Q112" s="9">
        <v>45</v>
      </c>
      <c r="R112" s="9"/>
      <c r="S112" s="9"/>
      <c r="T112" s="10">
        <v>11943</v>
      </c>
      <c r="U112" s="8">
        <v>2.4</v>
      </c>
      <c r="V112" s="9">
        <v>54</v>
      </c>
      <c r="W112" s="9"/>
      <c r="X112" s="9"/>
      <c r="Y112" s="10">
        <v>17866</v>
      </c>
      <c r="Z112" s="8">
        <v>2.4</v>
      </c>
      <c r="AA112" s="9">
        <v>62</v>
      </c>
      <c r="AB112" s="9"/>
      <c r="AC112" s="9"/>
      <c r="AD112" s="10">
        <v>24233</v>
      </c>
      <c r="AE112" s="8">
        <v>2.4</v>
      </c>
      <c r="AF112" s="9">
        <v>68</v>
      </c>
      <c r="AG112" s="9"/>
      <c r="AH112" s="9"/>
      <c r="AI112" s="10">
        <v>30736</v>
      </c>
      <c r="AJ112" s="8">
        <v>2.4</v>
      </c>
      <c r="AK112" s="9">
        <v>74</v>
      </c>
      <c r="AL112" s="9"/>
      <c r="AM112" s="9"/>
      <c r="AN112" s="10">
        <v>36973</v>
      </c>
      <c r="AO112" s="8">
        <v>2.4</v>
      </c>
      <c r="AP112" s="9">
        <v>79</v>
      </c>
      <c r="AQ112" s="9"/>
      <c r="AR112" s="9"/>
      <c r="AS112" s="10">
        <v>43304</v>
      </c>
      <c r="AT112" s="8">
        <v>2.4</v>
      </c>
      <c r="AU112" s="9">
        <v>84</v>
      </c>
      <c r="AV112" s="9"/>
      <c r="AW112" s="9"/>
      <c r="AX112" s="10">
        <v>49347</v>
      </c>
      <c r="AY112" s="8">
        <v>2.4</v>
      </c>
      <c r="AZ112" s="9">
        <v>89</v>
      </c>
      <c r="BA112" s="9"/>
      <c r="BB112" s="9"/>
      <c r="BC112" s="10">
        <v>56066</v>
      </c>
      <c r="BD112" s="8">
        <v>2.4</v>
      </c>
      <c r="BE112" s="9">
        <v>93</v>
      </c>
      <c r="BF112" s="9"/>
      <c r="BG112" s="9"/>
      <c r="BH112" s="10">
        <v>62317</v>
      </c>
    </row>
    <row r="113" spans="1:60" x14ac:dyDescent="0.25">
      <c r="A113" s="8">
        <v>2.4</v>
      </c>
      <c r="B113" s="9">
        <v>23</v>
      </c>
      <c r="C113" s="9"/>
      <c r="D113" s="9"/>
      <c r="E113" s="10">
        <v>2008</v>
      </c>
      <c r="F113" s="8">
        <v>2.4</v>
      </c>
      <c r="G113" s="9">
        <v>24</v>
      </c>
      <c r="H113" s="9"/>
      <c r="I113" s="9"/>
      <c r="J113" s="10">
        <v>2823</v>
      </c>
      <c r="K113" s="8">
        <v>2.4</v>
      </c>
      <c r="L113" s="9">
        <v>33</v>
      </c>
      <c r="M113" s="9"/>
      <c r="N113" s="9"/>
      <c r="O113" s="10">
        <v>5656</v>
      </c>
      <c r="P113" s="8">
        <v>2.4</v>
      </c>
      <c r="Q113" s="9">
        <v>45</v>
      </c>
      <c r="R113" s="9"/>
      <c r="S113" s="9"/>
      <c r="T113" s="10">
        <v>11865</v>
      </c>
      <c r="U113" s="8">
        <v>2.4</v>
      </c>
      <c r="V113" s="9">
        <v>54</v>
      </c>
      <c r="W113" s="9"/>
      <c r="X113" s="9"/>
      <c r="Y113" s="10">
        <v>17959</v>
      </c>
      <c r="Z113" s="8">
        <v>2.4</v>
      </c>
      <c r="AA113" s="9">
        <v>62</v>
      </c>
      <c r="AB113" s="9"/>
      <c r="AC113" s="9"/>
      <c r="AD113" s="10">
        <v>24432</v>
      </c>
      <c r="AE113" s="8">
        <v>2.4</v>
      </c>
      <c r="AF113" s="9">
        <v>68</v>
      </c>
      <c r="AG113" s="9"/>
      <c r="AH113" s="9"/>
      <c r="AI113" s="10">
        <v>30659</v>
      </c>
      <c r="AJ113" s="8">
        <v>2.4</v>
      </c>
      <c r="AK113" s="9">
        <v>74</v>
      </c>
      <c r="AL113" s="9"/>
      <c r="AM113" s="9"/>
      <c r="AN113" s="10">
        <v>36992</v>
      </c>
      <c r="AO113" s="8">
        <v>2.4</v>
      </c>
      <c r="AP113" s="9">
        <v>80</v>
      </c>
      <c r="AQ113" s="9"/>
      <c r="AR113" s="9"/>
      <c r="AS113" s="10">
        <v>43548</v>
      </c>
      <c r="AT113" s="8">
        <v>2.4</v>
      </c>
      <c r="AU113" s="9">
        <v>84</v>
      </c>
      <c r="AV113" s="9"/>
      <c r="AW113" s="9"/>
      <c r="AX113" s="10">
        <v>49841</v>
      </c>
      <c r="AY113" s="8">
        <v>2.4</v>
      </c>
      <c r="AZ113" s="9">
        <v>89</v>
      </c>
      <c r="BA113" s="9"/>
      <c r="BB113" s="9"/>
      <c r="BC113" s="10">
        <v>56166</v>
      </c>
      <c r="BD113" s="8">
        <v>2.4</v>
      </c>
      <c r="BE113" s="9">
        <v>92</v>
      </c>
      <c r="BF113" s="9"/>
      <c r="BG113" s="9"/>
      <c r="BH113" s="10">
        <v>62350</v>
      </c>
    </row>
    <row r="114" spans="1:60" x14ac:dyDescent="0.25">
      <c r="A114" s="8">
        <v>2.4</v>
      </c>
      <c r="B114" s="9">
        <v>23</v>
      </c>
      <c r="C114" s="9"/>
      <c r="D114" s="9"/>
      <c r="E114" s="10">
        <v>1965</v>
      </c>
      <c r="F114" s="8">
        <v>2.4</v>
      </c>
      <c r="G114" s="9">
        <v>24</v>
      </c>
      <c r="H114" s="9"/>
      <c r="I114" s="9"/>
      <c r="J114" s="10">
        <v>2723</v>
      </c>
      <c r="K114" s="8">
        <v>2.4</v>
      </c>
      <c r="L114" s="9">
        <v>32</v>
      </c>
      <c r="M114" s="9"/>
      <c r="N114" s="9"/>
      <c r="O114" s="10">
        <v>5719</v>
      </c>
      <c r="P114" s="8">
        <v>2.4</v>
      </c>
      <c r="Q114" s="9">
        <v>45</v>
      </c>
      <c r="R114" s="9"/>
      <c r="S114" s="9"/>
      <c r="T114" s="10">
        <v>11952</v>
      </c>
      <c r="U114" s="8">
        <v>2.4</v>
      </c>
      <c r="V114" s="9">
        <v>53</v>
      </c>
      <c r="W114" s="9"/>
      <c r="X114" s="9"/>
      <c r="Y114" s="10">
        <v>18133</v>
      </c>
      <c r="Z114" s="8">
        <v>2.4</v>
      </c>
      <c r="AA114" s="9">
        <v>62</v>
      </c>
      <c r="AB114" s="9"/>
      <c r="AC114" s="9"/>
      <c r="AD114" s="10">
        <v>24551</v>
      </c>
      <c r="AE114" s="8">
        <v>2.4</v>
      </c>
      <c r="AF114" s="9">
        <v>68</v>
      </c>
      <c r="AG114" s="9"/>
      <c r="AH114" s="9"/>
      <c r="AI114" s="10">
        <v>30545</v>
      </c>
      <c r="AJ114" s="8">
        <v>2.4</v>
      </c>
      <c r="AK114" s="9">
        <v>74</v>
      </c>
      <c r="AL114" s="9"/>
      <c r="AM114" s="9"/>
      <c r="AN114" s="10">
        <v>36974</v>
      </c>
      <c r="AO114" s="8">
        <v>2.4</v>
      </c>
      <c r="AP114" s="9">
        <v>80</v>
      </c>
      <c r="AQ114" s="9"/>
      <c r="AR114" s="9"/>
      <c r="AS114" s="10">
        <v>43606</v>
      </c>
      <c r="AT114" s="8">
        <v>2.4</v>
      </c>
      <c r="AU114" s="9">
        <v>84</v>
      </c>
      <c r="AV114" s="9"/>
      <c r="AW114" s="9"/>
      <c r="AX114" s="10">
        <v>49956</v>
      </c>
      <c r="AY114" s="8">
        <v>2.4</v>
      </c>
      <c r="AZ114" s="9">
        <v>88</v>
      </c>
      <c r="BA114" s="9"/>
      <c r="BB114" s="9"/>
      <c r="BC114" s="10">
        <v>56192</v>
      </c>
      <c r="BD114" s="8">
        <v>2.4</v>
      </c>
      <c r="BE114" s="9">
        <v>93</v>
      </c>
      <c r="BF114" s="9"/>
      <c r="BG114" s="9"/>
      <c r="BH114" s="10">
        <v>62637</v>
      </c>
    </row>
    <row r="115" spans="1:60" x14ac:dyDescent="0.25">
      <c r="A115" s="8">
        <v>2.4</v>
      </c>
      <c r="B115" s="9">
        <v>23</v>
      </c>
      <c r="C115" s="9"/>
      <c r="D115" s="9"/>
      <c r="E115" s="10">
        <v>2008</v>
      </c>
      <c r="F115" s="8">
        <v>2.4</v>
      </c>
      <c r="G115" s="9">
        <v>24</v>
      </c>
      <c r="H115" s="9"/>
      <c r="I115" s="9"/>
      <c r="J115" s="10">
        <v>2650</v>
      </c>
      <c r="K115" s="8">
        <v>2.4</v>
      </c>
      <c r="L115" s="9">
        <v>33</v>
      </c>
      <c r="M115" s="9"/>
      <c r="N115" s="9"/>
      <c r="O115" s="10">
        <v>5750</v>
      </c>
      <c r="P115" s="8">
        <v>2.4</v>
      </c>
      <c r="Q115" s="9">
        <v>45</v>
      </c>
      <c r="R115" s="9"/>
      <c r="S115" s="9"/>
      <c r="T115" s="10">
        <v>11710</v>
      </c>
      <c r="U115" s="8">
        <v>2.4</v>
      </c>
      <c r="V115" s="9">
        <v>54</v>
      </c>
      <c r="W115" s="9"/>
      <c r="X115" s="9"/>
      <c r="Y115" s="10">
        <v>18001</v>
      </c>
      <c r="Z115" s="8">
        <v>2.4</v>
      </c>
      <c r="AA115" s="9">
        <v>62</v>
      </c>
      <c r="AB115" s="9"/>
      <c r="AC115" s="9"/>
      <c r="AD115" s="10">
        <v>24420</v>
      </c>
      <c r="AE115" s="8">
        <v>2.4</v>
      </c>
      <c r="AF115" s="9">
        <v>68</v>
      </c>
      <c r="AG115" s="9"/>
      <c r="AH115" s="9"/>
      <c r="AI115" s="10">
        <v>30338</v>
      </c>
      <c r="AJ115" s="8">
        <v>2.4</v>
      </c>
      <c r="AK115" s="9">
        <v>74</v>
      </c>
      <c r="AL115" s="9"/>
      <c r="AM115" s="9"/>
      <c r="AN115" s="10">
        <v>37027</v>
      </c>
      <c r="AO115" s="8">
        <v>2.4</v>
      </c>
      <c r="AP115" s="9">
        <v>80</v>
      </c>
      <c r="AQ115" s="9"/>
      <c r="AR115" s="9"/>
      <c r="AS115" s="10">
        <v>43446</v>
      </c>
      <c r="AT115" s="8">
        <v>2.4</v>
      </c>
      <c r="AU115" s="9">
        <v>84</v>
      </c>
      <c r="AV115" s="9"/>
      <c r="AW115" s="9"/>
      <c r="AX115" s="10">
        <v>50154</v>
      </c>
      <c r="AY115" s="8">
        <v>2.4</v>
      </c>
      <c r="AZ115" s="9">
        <v>89</v>
      </c>
      <c r="BA115" s="9"/>
      <c r="BB115" s="9"/>
      <c r="BC115" s="10">
        <v>56245</v>
      </c>
      <c r="BD115" s="8">
        <v>2.4</v>
      </c>
      <c r="BE115" s="9">
        <v>93</v>
      </c>
      <c r="BF115" s="9"/>
      <c r="BG115" s="9"/>
      <c r="BH115" s="10">
        <v>62623</v>
      </c>
    </row>
    <row r="116" spans="1:60" x14ac:dyDescent="0.25">
      <c r="A116" s="8">
        <v>2.4</v>
      </c>
      <c r="B116" s="9">
        <v>23</v>
      </c>
      <c r="C116" s="9"/>
      <c r="D116" s="9"/>
      <c r="E116" s="10">
        <v>1982</v>
      </c>
      <c r="F116" s="8">
        <v>2.4</v>
      </c>
      <c r="G116" s="9">
        <v>24</v>
      </c>
      <c r="H116" s="9"/>
      <c r="I116" s="9"/>
      <c r="J116" s="10">
        <v>2741</v>
      </c>
      <c r="K116" s="8">
        <v>2.4</v>
      </c>
      <c r="L116" s="9">
        <v>33</v>
      </c>
      <c r="M116" s="9"/>
      <c r="N116" s="9"/>
      <c r="O116" s="10">
        <v>5716</v>
      </c>
      <c r="P116" s="8">
        <v>2.4</v>
      </c>
      <c r="Q116" s="9">
        <v>44</v>
      </c>
      <c r="R116" s="9"/>
      <c r="S116" s="9"/>
      <c r="T116" s="10">
        <v>11872</v>
      </c>
      <c r="U116" s="8">
        <v>2.4</v>
      </c>
      <c r="V116" s="9">
        <v>54</v>
      </c>
      <c r="W116" s="9"/>
      <c r="X116" s="9"/>
      <c r="Y116" s="10">
        <v>18026</v>
      </c>
      <c r="Z116" s="8">
        <v>2.4</v>
      </c>
      <c r="AA116" s="9">
        <v>62</v>
      </c>
      <c r="AB116" s="9"/>
      <c r="AC116" s="9"/>
      <c r="AD116" s="10">
        <v>24510</v>
      </c>
      <c r="AE116" s="8">
        <v>2.4</v>
      </c>
      <c r="AF116" s="9">
        <v>68</v>
      </c>
      <c r="AG116" s="9"/>
      <c r="AH116" s="9"/>
      <c r="AI116" s="10">
        <v>30609</v>
      </c>
      <c r="AJ116" s="8">
        <v>2.4</v>
      </c>
      <c r="AK116" s="9">
        <v>74</v>
      </c>
      <c r="AL116" s="9"/>
      <c r="AM116" s="9"/>
      <c r="AN116" s="10">
        <v>37097</v>
      </c>
      <c r="AO116" s="8">
        <v>2.4</v>
      </c>
      <c r="AP116" s="9">
        <v>80</v>
      </c>
      <c r="AQ116" s="9"/>
      <c r="AR116" s="9"/>
      <c r="AS116" s="10">
        <v>43675</v>
      </c>
      <c r="AT116" s="8">
        <v>2.4</v>
      </c>
      <c r="AU116" s="9">
        <v>84</v>
      </c>
      <c r="AV116" s="9"/>
      <c r="AW116" s="9"/>
      <c r="AX116" s="10">
        <v>49788</v>
      </c>
      <c r="AY116" s="8">
        <v>2.4</v>
      </c>
      <c r="AZ116" s="9">
        <v>89</v>
      </c>
      <c r="BA116" s="9"/>
      <c r="BB116" s="9"/>
      <c r="BC116" s="10">
        <v>56567</v>
      </c>
      <c r="BD116" s="8">
        <v>2.4</v>
      </c>
      <c r="BE116" s="9">
        <v>93</v>
      </c>
      <c r="BF116" s="9"/>
      <c r="BG116" s="9"/>
      <c r="BH116" s="10">
        <v>62195</v>
      </c>
    </row>
    <row r="117" spans="1:60" x14ac:dyDescent="0.25">
      <c r="A117" s="8">
        <v>2.4</v>
      </c>
      <c r="B117" s="9">
        <v>23</v>
      </c>
      <c r="C117" s="9"/>
      <c r="D117" s="9"/>
      <c r="E117" s="10">
        <v>1971</v>
      </c>
      <c r="F117" s="8">
        <v>2.4</v>
      </c>
      <c r="G117" s="9">
        <v>24</v>
      </c>
      <c r="H117" s="9"/>
      <c r="I117" s="9"/>
      <c r="J117" s="10">
        <v>2775</v>
      </c>
      <c r="K117" s="8">
        <v>2.4</v>
      </c>
      <c r="L117" s="9">
        <v>33</v>
      </c>
      <c r="M117" s="9"/>
      <c r="N117" s="9"/>
      <c r="O117" s="10">
        <v>5738</v>
      </c>
      <c r="P117" s="8">
        <v>2.4</v>
      </c>
      <c r="Q117" s="9">
        <v>45</v>
      </c>
      <c r="R117" s="9"/>
      <c r="S117" s="9"/>
      <c r="T117" s="10">
        <v>11973</v>
      </c>
      <c r="U117" s="8">
        <v>2.4</v>
      </c>
      <c r="V117" s="9">
        <v>53</v>
      </c>
      <c r="W117" s="9"/>
      <c r="X117" s="9"/>
      <c r="Y117" s="10">
        <v>18048</v>
      </c>
      <c r="Z117" s="8">
        <v>2.4</v>
      </c>
      <c r="AA117" s="9">
        <v>61</v>
      </c>
      <c r="AB117" s="9"/>
      <c r="AC117" s="9"/>
      <c r="AD117" s="10">
        <v>24605</v>
      </c>
      <c r="AE117" s="8">
        <v>2.4</v>
      </c>
      <c r="AF117" s="9">
        <v>68</v>
      </c>
      <c r="AG117" s="9"/>
      <c r="AH117" s="9"/>
      <c r="AI117" s="10">
        <v>30742</v>
      </c>
      <c r="AJ117" s="8">
        <v>2.4</v>
      </c>
      <c r="AK117" s="9">
        <v>73</v>
      </c>
      <c r="AL117" s="9"/>
      <c r="AM117" s="9"/>
      <c r="AN117" s="10">
        <v>36901</v>
      </c>
      <c r="AO117" s="8">
        <v>2.4</v>
      </c>
      <c r="AP117" s="9">
        <v>80</v>
      </c>
      <c r="AQ117" s="9"/>
      <c r="AR117" s="9"/>
      <c r="AS117" s="10">
        <v>43613</v>
      </c>
      <c r="AT117" s="8">
        <v>2.4</v>
      </c>
      <c r="AU117" s="9">
        <v>84</v>
      </c>
      <c r="AV117" s="9"/>
      <c r="AW117" s="9"/>
      <c r="AX117" s="10">
        <v>49769</v>
      </c>
      <c r="AY117" s="8">
        <v>2.4</v>
      </c>
      <c r="AZ117" s="9">
        <v>89</v>
      </c>
      <c r="BA117" s="9"/>
      <c r="BB117" s="9"/>
      <c r="BC117" s="10">
        <v>56355</v>
      </c>
      <c r="BD117" s="8">
        <v>2.4</v>
      </c>
      <c r="BE117" s="9">
        <v>93</v>
      </c>
      <c r="BF117" s="9"/>
      <c r="BG117" s="9"/>
      <c r="BH117" s="10">
        <v>62029</v>
      </c>
    </row>
    <row r="118" spans="1:60" x14ac:dyDescent="0.25">
      <c r="A118" s="8">
        <v>2.4</v>
      </c>
      <c r="B118" s="9">
        <v>23</v>
      </c>
      <c r="C118" s="9"/>
      <c r="D118" s="9"/>
      <c r="E118" s="10">
        <v>1988</v>
      </c>
      <c r="F118" s="8">
        <v>2.4</v>
      </c>
      <c r="G118" s="9">
        <v>23</v>
      </c>
      <c r="H118" s="9"/>
      <c r="I118" s="9"/>
      <c r="J118" s="10">
        <v>2689</v>
      </c>
      <c r="K118" s="8">
        <v>2.4</v>
      </c>
      <c r="L118" s="9">
        <v>33</v>
      </c>
      <c r="M118" s="9"/>
      <c r="N118" s="9"/>
      <c r="O118" s="10">
        <v>5740</v>
      </c>
      <c r="P118" s="8">
        <v>2.4</v>
      </c>
      <c r="Q118" s="9">
        <v>44</v>
      </c>
      <c r="R118" s="9"/>
      <c r="S118" s="9"/>
      <c r="T118" s="10">
        <v>11850</v>
      </c>
      <c r="U118" s="8">
        <v>2.4</v>
      </c>
      <c r="V118" s="9">
        <v>54</v>
      </c>
      <c r="W118" s="9"/>
      <c r="X118" s="9"/>
      <c r="Y118" s="10">
        <v>18195</v>
      </c>
      <c r="Z118" s="8">
        <v>2.4</v>
      </c>
      <c r="AA118" s="9">
        <v>62</v>
      </c>
      <c r="AB118" s="9"/>
      <c r="AC118" s="9"/>
      <c r="AD118" s="10">
        <v>24424</v>
      </c>
      <c r="AE118" s="8">
        <v>2.4</v>
      </c>
      <c r="AF118" s="9">
        <v>68</v>
      </c>
      <c r="AG118" s="9"/>
      <c r="AH118" s="9"/>
      <c r="AI118" s="10">
        <v>30704</v>
      </c>
      <c r="AJ118" s="8">
        <v>2.4</v>
      </c>
      <c r="AK118" s="9">
        <v>74</v>
      </c>
      <c r="AL118" s="9"/>
      <c r="AM118" s="9"/>
      <c r="AN118" s="10">
        <v>37118</v>
      </c>
      <c r="AO118" s="8">
        <v>2.4</v>
      </c>
      <c r="AP118" s="9">
        <v>80</v>
      </c>
      <c r="AQ118" s="9"/>
      <c r="AR118" s="9"/>
      <c r="AS118" s="10">
        <v>43425</v>
      </c>
      <c r="AT118" s="8">
        <v>2.4</v>
      </c>
      <c r="AU118" s="9">
        <v>84</v>
      </c>
      <c r="AV118" s="9"/>
      <c r="AW118" s="9"/>
      <c r="AX118" s="10">
        <v>49831</v>
      </c>
      <c r="AY118" s="8">
        <v>2.4</v>
      </c>
      <c r="AZ118" s="9">
        <v>89</v>
      </c>
      <c r="BA118" s="9"/>
      <c r="BB118" s="9"/>
      <c r="BC118" s="10">
        <v>56396</v>
      </c>
      <c r="BD118" s="8">
        <v>2.4</v>
      </c>
      <c r="BE118" s="9">
        <v>93</v>
      </c>
      <c r="BF118" s="9"/>
      <c r="BG118" s="9"/>
      <c r="BH118" s="10">
        <v>62180</v>
      </c>
    </row>
    <row r="119" spans="1:60" x14ac:dyDescent="0.25">
      <c r="A119" s="8">
        <v>2.4</v>
      </c>
      <c r="B119" s="9">
        <v>22</v>
      </c>
      <c r="C119" s="9"/>
      <c r="D119" s="9"/>
      <c r="E119" s="10">
        <v>1951</v>
      </c>
      <c r="F119" s="8">
        <v>2.4</v>
      </c>
      <c r="G119" s="9">
        <v>24</v>
      </c>
      <c r="H119" s="9"/>
      <c r="I119" s="9"/>
      <c r="J119" s="10">
        <v>2761</v>
      </c>
      <c r="K119" s="8">
        <v>2.4</v>
      </c>
      <c r="L119" s="9">
        <v>33</v>
      </c>
      <c r="M119" s="9"/>
      <c r="N119" s="9"/>
      <c r="O119" s="10">
        <v>5762</v>
      </c>
      <c r="P119" s="8">
        <v>2.4</v>
      </c>
      <c r="Q119" s="9">
        <v>44</v>
      </c>
      <c r="R119" s="9"/>
      <c r="S119" s="9"/>
      <c r="T119" s="10">
        <v>11882</v>
      </c>
      <c r="U119" s="8">
        <v>2.4</v>
      </c>
      <c r="V119" s="9">
        <v>54</v>
      </c>
      <c r="W119" s="9"/>
      <c r="X119" s="9"/>
      <c r="Y119" s="10">
        <v>18071</v>
      </c>
      <c r="Z119" s="8">
        <v>2.4</v>
      </c>
      <c r="AA119" s="9">
        <v>62</v>
      </c>
      <c r="AB119" s="9"/>
      <c r="AC119" s="9"/>
      <c r="AD119" s="10">
        <v>24604</v>
      </c>
      <c r="AE119" s="8">
        <v>2.4</v>
      </c>
      <c r="AF119" s="9">
        <v>68</v>
      </c>
      <c r="AG119" s="9"/>
      <c r="AH119" s="9"/>
      <c r="AI119" s="10">
        <v>30289</v>
      </c>
      <c r="AJ119" s="8">
        <v>2.4</v>
      </c>
      <c r="AK119" s="9">
        <v>74</v>
      </c>
      <c r="AL119" s="9"/>
      <c r="AM119" s="9"/>
      <c r="AN119" s="10">
        <v>36997</v>
      </c>
      <c r="AO119" s="8">
        <v>2.4</v>
      </c>
      <c r="AP119" s="9">
        <v>80</v>
      </c>
      <c r="AQ119" s="9"/>
      <c r="AR119" s="9"/>
      <c r="AS119" s="10">
        <v>43542</v>
      </c>
      <c r="AT119" s="8">
        <v>2.4</v>
      </c>
      <c r="AU119" s="9">
        <v>84</v>
      </c>
      <c r="AV119" s="9"/>
      <c r="AW119" s="9"/>
      <c r="AX119" s="10">
        <v>49661</v>
      </c>
      <c r="AY119" s="8">
        <v>2.4</v>
      </c>
      <c r="AZ119" s="9">
        <v>89</v>
      </c>
      <c r="BA119" s="9"/>
      <c r="BB119" s="9"/>
      <c r="BC119" s="10">
        <v>56246</v>
      </c>
      <c r="BD119" s="8">
        <v>2.4</v>
      </c>
      <c r="BE119" s="9">
        <v>93</v>
      </c>
      <c r="BF119" s="9"/>
      <c r="BG119" s="9"/>
      <c r="BH119" s="10">
        <v>62512</v>
      </c>
    </row>
    <row r="120" spans="1:60" x14ac:dyDescent="0.25">
      <c r="A120" s="8">
        <v>2.4</v>
      </c>
      <c r="B120" s="9">
        <v>23</v>
      </c>
      <c r="C120" s="9"/>
      <c r="D120" s="9"/>
      <c r="E120" s="10">
        <v>1943</v>
      </c>
      <c r="F120" s="8">
        <v>2.4</v>
      </c>
      <c r="G120" s="9">
        <v>24</v>
      </c>
      <c r="H120" s="9"/>
      <c r="I120" s="9"/>
      <c r="J120" s="10">
        <v>2779</v>
      </c>
      <c r="K120" s="8">
        <v>2.4</v>
      </c>
      <c r="L120" s="9">
        <v>33</v>
      </c>
      <c r="M120" s="9"/>
      <c r="N120" s="9"/>
      <c r="O120" s="10">
        <v>5742</v>
      </c>
      <c r="P120" s="8">
        <v>2.4</v>
      </c>
      <c r="Q120" s="9">
        <v>45</v>
      </c>
      <c r="R120" s="9"/>
      <c r="S120" s="9"/>
      <c r="T120" s="10">
        <v>11927</v>
      </c>
      <c r="U120" s="8">
        <v>2.4</v>
      </c>
      <c r="V120" s="9">
        <v>54</v>
      </c>
      <c r="W120" s="9"/>
      <c r="X120" s="9"/>
      <c r="Y120" s="10">
        <v>18034</v>
      </c>
      <c r="Z120" s="8">
        <v>2.4</v>
      </c>
      <c r="AA120" s="9">
        <v>61</v>
      </c>
      <c r="AB120" s="9"/>
      <c r="AC120" s="9"/>
      <c r="AD120" s="10">
        <v>24452</v>
      </c>
      <c r="AE120" s="8">
        <v>2.4</v>
      </c>
      <c r="AF120" s="9">
        <v>68</v>
      </c>
      <c r="AG120" s="9"/>
      <c r="AH120" s="9"/>
      <c r="AI120" s="10">
        <v>30779</v>
      </c>
      <c r="AJ120" s="8">
        <v>2.4</v>
      </c>
      <c r="AK120" s="9">
        <v>74</v>
      </c>
      <c r="AL120" s="9"/>
      <c r="AM120" s="9"/>
      <c r="AN120" s="10">
        <v>37237</v>
      </c>
      <c r="AO120" s="8">
        <v>2.4</v>
      </c>
      <c r="AP120" s="9">
        <v>80</v>
      </c>
      <c r="AQ120" s="9"/>
      <c r="AR120" s="9"/>
      <c r="AS120" s="10">
        <v>43735</v>
      </c>
      <c r="AT120" s="8">
        <v>2.4</v>
      </c>
      <c r="AU120" s="9">
        <v>83</v>
      </c>
      <c r="AV120" s="9"/>
      <c r="AW120" s="9"/>
      <c r="AX120" s="10">
        <v>50042</v>
      </c>
      <c r="AY120" s="8">
        <v>2.4</v>
      </c>
      <c r="AZ120" s="9">
        <v>89</v>
      </c>
      <c r="BA120" s="9"/>
      <c r="BB120" s="9"/>
      <c r="BC120" s="10">
        <v>56196</v>
      </c>
      <c r="BD120" s="8">
        <v>2.4</v>
      </c>
      <c r="BE120" s="9">
        <v>93</v>
      </c>
      <c r="BF120" s="9"/>
      <c r="BG120" s="9"/>
      <c r="BH120" s="10">
        <v>62169</v>
      </c>
    </row>
    <row r="121" spans="1:60" x14ac:dyDescent="0.25">
      <c r="A121" s="8">
        <v>2.4</v>
      </c>
      <c r="B121" s="9">
        <v>23</v>
      </c>
      <c r="C121" s="9"/>
      <c r="D121" s="9"/>
      <c r="E121" s="10">
        <v>1933</v>
      </c>
      <c r="F121" s="8">
        <v>2.4</v>
      </c>
      <c r="G121" s="9">
        <v>24</v>
      </c>
      <c r="H121" s="9"/>
      <c r="I121" s="9"/>
      <c r="J121" s="10">
        <v>2698</v>
      </c>
      <c r="K121" s="8">
        <v>2.4</v>
      </c>
      <c r="L121" s="9">
        <v>32</v>
      </c>
      <c r="M121" s="9"/>
      <c r="N121" s="9"/>
      <c r="O121" s="10">
        <v>5906</v>
      </c>
      <c r="P121" s="8">
        <v>2.4</v>
      </c>
      <c r="Q121" s="9">
        <v>45</v>
      </c>
      <c r="R121" s="9"/>
      <c r="S121" s="9"/>
      <c r="T121" s="10">
        <v>11943</v>
      </c>
      <c r="U121" s="8">
        <v>2.4</v>
      </c>
      <c r="V121" s="9">
        <v>54</v>
      </c>
      <c r="W121" s="9"/>
      <c r="X121" s="9"/>
      <c r="Y121" s="10">
        <v>18102</v>
      </c>
      <c r="Z121" s="8">
        <v>2.4</v>
      </c>
      <c r="AA121" s="9">
        <v>62</v>
      </c>
      <c r="AB121" s="9"/>
      <c r="AC121" s="9"/>
      <c r="AD121" s="10">
        <v>24348</v>
      </c>
      <c r="AE121" s="8">
        <v>2.4</v>
      </c>
      <c r="AF121" s="9">
        <v>68</v>
      </c>
      <c r="AG121" s="9"/>
      <c r="AH121" s="9"/>
      <c r="AI121" s="10">
        <v>30895</v>
      </c>
      <c r="AJ121" s="8">
        <v>2.4</v>
      </c>
      <c r="AK121" s="9">
        <v>74</v>
      </c>
      <c r="AL121" s="9"/>
      <c r="AM121" s="9"/>
      <c r="AN121" s="10">
        <v>37229</v>
      </c>
      <c r="AO121" s="8">
        <v>2.4</v>
      </c>
      <c r="AP121" s="9">
        <v>80</v>
      </c>
      <c r="AQ121" s="9"/>
      <c r="AR121" s="9"/>
      <c r="AS121" s="10">
        <v>43558</v>
      </c>
      <c r="AT121" s="8">
        <v>2.4</v>
      </c>
      <c r="AU121" s="9">
        <v>83</v>
      </c>
      <c r="AV121" s="9"/>
      <c r="AW121" s="9"/>
      <c r="AX121" s="10">
        <v>49739</v>
      </c>
      <c r="AY121" s="8">
        <v>2.4</v>
      </c>
      <c r="AZ121" s="9">
        <v>89</v>
      </c>
      <c r="BA121" s="9"/>
      <c r="BB121" s="9"/>
      <c r="BC121" s="10">
        <v>56115</v>
      </c>
      <c r="BD121" s="8">
        <v>2.4</v>
      </c>
      <c r="BE121" s="9">
        <v>93</v>
      </c>
      <c r="BF121" s="9"/>
      <c r="BG121" s="9"/>
      <c r="BH121" s="10">
        <v>62510</v>
      </c>
    </row>
    <row r="122" spans="1:60" x14ac:dyDescent="0.25">
      <c r="A122" s="8">
        <v>2.4</v>
      </c>
      <c r="B122" s="9">
        <v>23</v>
      </c>
      <c r="C122" s="9"/>
      <c r="D122" s="9"/>
      <c r="E122" s="10">
        <v>1981</v>
      </c>
      <c r="F122" s="8">
        <v>2.4</v>
      </c>
      <c r="G122" s="9">
        <v>24</v>
      </c>
      <c r="H122" s="9"/>
      <c r="I122" s="9"/>
      <c r="J122" s="10">
        <v>2789</v>
      </c>
      <c r="K122" s="8">
        <v>2.4</v>
      </c>
      <c r="L122" s="9">
        <v>33</v>
      </c>
      <c r="M122" s="9"/>
      <c r="N122" s="9"/>
      <c r="O122" s="10">
        <v>5772</v>
      </c>
      <c r="P122" s="8">
        <v>2.4</v>
      </c>
      <c r="Q122" s="9">
        <v>45</v>
      </c>
      <c r="R122" s="9"/>
      <c r="S122" s="9"/>
      <c r="T122" s="10">
        <v>11713</v>
      </c>
      <c r="U122" s="8">
        <v>2.4</v>
      </c>
      <c r="V122" s="9">
        <v>54</v>
      </c>
      <c r="W122" s="9"/>
      <c r="X122" s="9"/>
      <c r="Y122" s="10">
        <v>18064</v>
      </c>
      <c r="Z122" s="8">
        <v>2.4</v>
      </c>
      <c r="AA122" s="9">
        <v>62</v>
      </c>
      <c r="AB122" s="9"/>
      <c r="AC122" s="9"/>
      <c r="AD122" s="10">
        <v>24448</v>
      </c>
      <c r="AE122" s="8">
        <v>2.4</v>
      </c>
      <c r="AF122" s="9">
        <v>68</v>
      </c>
      <c r="AG122" s="9"/>
      <c r="AH122" s="9"/>
      <c r="AI122" s="10">
        <v>30780</v>
      </c>
      <c r="AJ122" s="8">
        <v>2.4</v>
      </c>
      <c r="AK122" s="9">
        <v>74</v>
      </c>
      <c r="AL122" s="9"/>
      <c r="AM122" s="9"/>
      <c r="AN122" s="10">
        <v>36966</v>
      </c>
      <c r="AO122" s="8">
        <v>2.4</v>
      </c>
      <c r="AP122" s="9">
        <v>80</v>
      </c>
      <c r="AQ122" s="9"/>
      <c r="AR122" s="9"/>
      <c r="AS122" s="10">
        <v>43306</v>
      </c>
      <c r="AT122" s="8">
        <v>2.4</v>
      </c>
      <c r="AU122" s="9">
        <v>84</v>
      </c>
      <c r="AV122" s="9"/>
      <c r="AW122" s="9"/>
      <c r="AX122" s="10">
        <v>50060</v>
      </c>
      <c r="AY122" s="8">
        <v>2.4</v>
      </c>
      <c r="AZ122" s="9">
        <v>89</v>
      </c>
      <c r="BA122" s="9"/>
      <c r="BB122" s="9"/>
      <c r="BC122" s="10">
        <v>56377</v>
      </c>
      <c r="BD122" s="8">
        <v>2.4</v>
      </c>
      <c r="BE122" s="9">
        <v>93</v>
      </c>
      <c r="BF122" s="9"/>
      <c r="BG122" s="9"/>
      <c r="BH122" s="10">
        <v>62341</v>
      </c>
    </row>
    <row r="123" spans="1:60" x14ac:dyDescent="0.25">
      <c r="A123" s="20">
        <v>2.4</v>
      </c>
      <c r="B123" s="21">
        <v>22</v>
      </c>
      <c r="C123" s="21"/>
      <c r="D123" s="21"/>
      <c r="E123" s="22">
        <v>1983</v>
      </c>
      <c r="F123" s="20">
        <v>2.4</v>
      </c>
      <c r="G123" s="21">
        <v>24</v>
      </c>
      <c r="H123" s="21"/>
      <c r="I123" s="21"/>
      <c r="J123" s="22">
        <v>2686</v>
      </c>
      <c r="K123" s="20">
        <v>2.4</v>
      </c>
      <c r="L123" s="21">
        <v>33</v>
      </c>
      <c r="M123" s="21"/>
      <c r="N123" s="21"/>
      <c r="O123" s="22">
        <v>5752</v>
      </c>
      <c r="P123" s="20">
        <v>2.4</v>
      </c>
      <c r="Q123" s="21">
        <v>45</v>
      </c>
      <c r="R123" s="21"/>
      <c r="S123" s="21"/>
      <c r="T123" s="22">
        <v>11740</v>
      </c>
      <c r="U123" s="20">
        <v>2.4</v>
      </c>
      <c r="V123" s="21">
        <v>54</v>
      </c>
      <c r="W123" s="21"/>
      <c r="X123" s="21"/>
      <c r="Y123" s="22">
        <v>18023</v>
      </c>
      <c r="Z123" s="20">
        <v>2.4</v>
      </c>
      <c r="AA123" s="21">
        <v>62</v>
      </c>
      <c r="AB123" s="21"/>
      <c r="AC123" s="21"/>
      <c r="AD123" s="22">
        <v>24600</v>
      </c>
      <c r="AE123" s="20">
        <v>2.4</v>
      </c>
      <c r="AF123" s="21">
        <v>68</v>
      </c>
      <c r="AG123" s="21"/>
      <c r="AH123" s="21"/>
      <c r="AI123" s="22">
        <v>30684</v>
      </c>
      <c r="AJ123" s="20">
        <v>2.4</v>
      </c>
      <c r="AK123" s="21">
        <v>74</v>
      </c>
      <c r="AL123" s="21"/>
      <c r="AM123" s="21"/>
      <c r="AN123" s="22">
        <v>37052</v>
      </c>
      <c r="AO123" s="20">
        <v>2.4</v>
      </c>
      <c r="AP123" s="21">
        <v>80</v>
      </c>
      <c r="AQ123" s="21"/>
      <c r="AR123" s="21"/>
      <c r="AS123" s="22">
        <v>43418</v>
      </c>
      <c r="AT123" s="20">
        <v>2.4</v>
      </c>
      <c r="AU123" s="21">
        <v>84</v>
      </c>
      <c r="AV123" s="21"/>
      <c r="AW123" s="21"/>
      <c r="AX123" s="22">
        <v>49860</v>
      </c>
      <c r="AY123" s="20">
        <v>2.4</v>
      </c>
      <c r="AZ123" s="21">
        <v>89</v>
      </c>
      <c r="BA123" s="21"/>
      <c r="BB123" s="21"/>
      <c r="BC123" s="22">
        <v>56336</v>
      </c>
      <c r="BD123" s="20">
        <v>2.4</v>
      </c>
      <c r="BE123" s="21">
        <v>93</v>
      </c>
      <c r="BF123" s="21"/>
      <c r="BG123" s="21"/>
      <c r="BH123" s="22">
        <v>62593</v>
      </c>
    </row>
    <row r="124" spans="1:60" x14ac:dyDescent="0.25">
      <c r="A124" s="8">
        <v>2.5</v>
      </c>
      <c r="B124" s="9">
        <v>18</v>
      </c>
      <c r="C124" s="9"/>
      <c r="D124" s="9"/>
      <c r="E124" s="10">
        <v>1761</v>
      </c>
      <c r="F124" s="8">
        <v>2.5</v>
      </c>
      <c r="G124" s="9">
        <v>19</v>
      </c>
      <c r="H124" s="9"/>
      <c r="I124" s="9"/>
      <c r="J124" s="10">
        <v>2345</v>
      </c>
      <c r="K124" s="8">
        <v>2.5</v>
      </c>
      <c r="L124" s="9">
        <v>26</v>
      </c>
      <c r="M124" s="9"/>
      <c r="N124" s="9"/>
      <c r="O124" s="10">
        <v>4995</v>
      </c>
      <c r="P124" s="8">
        <v>2.5</v>
      </c>
      <c r="Q124" s="9">
        <v>35</v>
      </c>
      <c r="R124" s="9"/>
      <c r="S124" s="9"/>
      <c r="T124" s="10">
        <v>10277</v>
      </c>
      <c r="U124" s="8">
        <v>2.5</v>
      </c>
      <c r="V124" s="9">
        <v>41</v>
      </c>
      <c r="W124" s="9"/>
      <c r="X124" s="9"/>
      <c r="Y124" s="10">
        <v>15701</v>
      </c>
      <c r="Z124" s="8">
        <v>2.5</v>
      </c>
      <c r="AA124" s="9">
        <v>47</v>
      </c>
      <c r="AB124" s="9"/>
      <c r="AC124" s="9"/>
      <c r="AD124" s="10">
        <v>21477</v>
      </c>
      <c r="AE124" s="8">
        <v>2.5</v>
      </c>
      <c r="AF124" s="9">
        <v>53</v>
      </c>
      <c r="AG124" s="9"/>
      <c r="AH124" s="9"/>
      <c r="AI124" s="10">
        <v>26576</v>
      </c>
      <c r="AJ124" s="8">
        <v>2.5</v>
      </c>
      <c r="AK124" s="9">
        <v>57</v>
      </c>
      <c r="AL124" s="9"/>
      <c r="AM124" s="9"/>
      <c r="AN124" s="10">
        <v>32185</v>
      </c>
      <c r="AO124" s="8">
        <v>2.5</v>
      </c>
      <c r="AP124" s="9">
        <v>60</v>
      </c>
      <c r="AQ124" s="9"/>
      <c r="AR124" s="9"/>
      <c r="AS124" s="10">
        <v>37523</v>
      </c>
      <c r="AT124" s="8">
        <v>2.5</v>
      </c>
      <c r="AU124" s="9">
        <v>65</v>
      </c>
      <c r="AV124" s="9"/>
      <c r="AW124" s="9"/>
      <c r="AX124" s="10">
        <v>43554</v>
      </c>
      <c r="AY124" s="8">
        <v>2.5</v>
      </c>
      <c r="AZ124" s="9">
        <v>68</v>
      </c>
      <c r="BA124" s="9"/>
      <c r="BB124" s="9"/>
      <c r="BC124" s="10">
        <v>49163</v>
      </c>
      <c r="BD124" s="8">
        <v>2.5</v>
      </c>
      <c r="BE124" s="9">
        <v>71</v>
      </c>
      <c r="BF124" s="9"/>
      <c r="BG124" s="9"/>
      <c r="BH124" s="10">
        <v>54416</v>
      </c>
    </row>
    <row r="125" spans="1:60" x14ac:dyDescent="0.25">
      <c r="A125" s="8">
        <v>2.5</v>
      </c>
      <c r="B125" s="9">
        <v>18</v>
      </c>
      <c r="C125" s="9"/>
      <c r="D125" s="9"/>
      <c r="E125" s="10">
        <v>1734</v>
      </c>
      <c r="F125" s="8">
        <v>2.5</v>
      </c>
      <c r="G125" s="9">
        <v>19</v>
      </c>
      <c r="H125" s="9"/>
      <c r="I125" s="9"/>
      <c r="J125" s="10">
        <v>2441</v>
      </c>
      <c r="K125" s="8">
        <v>2.5</v>
      </c>
      <c r="L125" s="9">
        <v>26</v>
      </c>
      <c r="M125" s="9"/>
      <c r="N125" s="9"/>
      <c r="O125" s="10">
        <v>4978</v>
      </c>
      <c r="P125" s="8">
        <v>2.5</v>
      </c>
      <c r="Q125" s="9">
        <v>35</v>
      </c>
      <c r="R125" s="9"/>
      <c r="S125" s="9"/>
      <c r="T125" s="10">
        <v>10123</v>
      </c>
      <c r="U125" s="8">
        <v>2.5</v>
      </c>
      <c r="V125" s="9">
        <v>41</v>
      </c>
      <c r="W125" s="9"/>
      <c r="X125" s="9"/>
      <c r="Y125" s="10">
        <v>15703</v>
      </c>
      <c r="Z125" s="8">
        <v>2.5</v>
      </c>
      <c r="AA125" s="9">
        <v>47</v>
      </c>
      <c r="AB125" s="9"/>
      <c r="AC125" s="9"/>
      <c r="AD125" s="10">
        <v>21113</v>
      </c>
      <c r="AE125" s="8">
        <v>2.5</v>
      </c>
      <c r="AF125" s="9">
        <v>53</v>
      </c>
      <c r="AG125" s="9"/>
      <c r="AH125" s="9"/>
      <c r="AI125" s="10">
        <v>26842</v>
      </c>
      <c r="AJ125" s="8">
        <v>2.5</v>
      </c>
      <c r="AK125" s="9">
        <v>57</v>
      </c>
      <c r="AL125" s="9"/>
      <c r="AM125" s="9"/>
      <c r="AN125" s="10">
        <v>32168</v>
      </c>
      <c r="AO125" s="8">
        <v>2.5</v>
      </c>
      <c r="AP125" s="9">
        <v>60</v>
      </c>
      <c r="AQ125" s="9"/>
      <c r="AR125" s="9"/>
      <c r="AS125" s="10">
        <v>37917</v>
      </c>
      <c r="AT125" s="8">
        <v>2.5</v>
      </c>
      <c r="AU125" s="9">
        <v>65</v>
      </c>
      <c r="AV125" s="9"/>
      <c r="AW125" s="9"/>
      <c r="AX125" s="10">
        <v>43510</v>
      </c>
      <c r="AY125" s="8">
        <v>2.5</v>
      </c>
      <c r="AZ125" s="9">
        <v>68</v>
      </c>
      <c r="BA125" s="9"/>
      <c r="BB125" s="9"/>
      <c r="BC125" s="10">
        <v>49014</v>
      </c>
      <c r="BD125" s="8">
        <v>2.5</v>
      </c>
      <c r="BE125" s="9">
        <v>71</v>
      </c>
      <c r="BF125" s="9"/>
      <c r="BG125" s="9"/>
      <c r="BH125" s="10">
        <v>55045</v>
      </c>
    </row>
    <row r="126" spans="1:60" x14ac:dyDescent="0.25">
      <c r="A126" s="8">
        <v>2.5</v>
      </c>
      <c r="B126" s="9">
        <v>18</v>
      </c>
      <c r="C126" s="9"/>
      <c r="D126" s="9"/>
      <c r="E126" s="10">
        <v>1712</v>
      </c>
      <c r="F126" s="8">
        <v>2.5</v>
      </c>
      <c r="G126" s="9">
        <v>19</v>
      </c>
      <c r="H126" s="9"/>
      <c r="I126" s="9"/>
      <c r="J126" s="10">
        <v>2326</v>
      </c>
      <c r="K126" s="8">
        <v>2.5</v>
      </c>
      <c r="L126" s="9">
        <v>26</v>
      </c>
      <c r="M126" s="9"/>
      <c r="N126" s="9"/>
      <c r="O126" s="10">
        <v>4858</v>
      </c>
      <c r="P126" s="8">
        <v>2.5</v>
      </c>
      <c r="Q126" s="9">
        <v>35</v>
      </c>
      <c r="R126" s="9"/>
      <c r="S126" s="9"/>
      <c r="T126" s="10">
        <v>10360</v>
      </c>
      <c r="U126" s="8">
        <v>2.5</v>
      </c>
      <c r="V126" s="9">
        <v>41</v>
      </c>
      <c r="W126" s="9"/>
      <c r="X126" s="9"/>
      <c r="Y126" s="10">
        <v>15616</v>
      </c>
      <c r="Z126" s="8">
        <v>2.5</v>
      </c>
      <c r="AA126" s="9">
        <v>47</v>
      </c>
      <c r="AB126" s="9"/>
      <c r="AC126" s="9"/>
      <c r="AD126" s="10">
        <v>21413</v>
      </c>
      <c r="AE126" s="8">
        <v>2.5</v>
      </c>
      <c r="AF126" s="9">
        <v>53</v>
      </c>
      <c r="AG126" s="9"/>
      <c r="AH126" s="9"/>
      <c r="AI126" s="10">
        <v>26829</v>
      </c>
      <c r="AJ126" s="8">
        <v>2.5</v>
      </c>
      <c r="AK126" s="9">
        <v>57</v>
      </c>
      <c r="AL126" s="9"/>
      <c r="AM126" s="9"/>
      <c r="AN126" s="10">
        <v>32538</v>
      </c>
      <c r="AO126" s="8">
        <v>2.5</v>
      </c>
      <c r="AP126" s="9">
        <v>60</v>
      </c>
      <c r="AQ126" s="9"/>
      <c r="AR126" s="9"/>
      <c r="AS126" s="10">
        <v>37464</v>
      </c>
      <c r="AT126" s="8">
        <v>2.5</v>
      </c>
      <c r="AU126" s="9">
        <v>65</v>
      </c>
      <c r="AV126" s="9"/>
      <c r="AW126" s="9"/>
      <c r="AX126" s="10">
        <v>43708</v>
      </c>
      <c r="AY126" s="8">
        <v>2.5</v>
      </c>
      <c r="AZ126" s="9">
        <v>67</v>
      </c>
      <c r="BA126" s="9"/>
      <c r="BB126" s="9"/>
      <c r="BC126" s="10">
        <v>49186</v>
      </c>
      <c r="BD126" s="8">
        <v>2.5</v>
      </c>
      <c r="BE126" s="9">
        <v>71</v>
      </c>
      <c r="BF126" s="9"/>
      <c r="BG126" s="9"/>
      <c r="BH126" s="10">
        <v>54669</v>
      </c>
    </row>
    <row r="127" spans="1:60" x14ac:dyDescent="0.25">
      <c r="A127" s="8">
        <v>2.5</v>
      </c>
      <c r="B127" s="9">
        <v>18</v>
      </c>
      <c r="C127" s="9"/>
      <c r="D127" s="9"/>
      <c r="E127" s="10">
        <v>1766</v>
      </c>
      <c r="F127" s="8">
        <v>2.5</v>
      </c>
      <c r="G127" s="9">
        <v>19</v>
      </c>
      <c r="H127" s="9"/>
      <c r="I127" s="9"/>
      <c r="J127" s="10">
        <v>2465</v>
      </c>
      <c r="K127" s="8">
        <v>2.5</v>
      </c>
      <c r="L127" s="9">
        <v>26</v>
      </c>
      <c r="M127" s="9"/>
      <c r="N127" s="9"/>
      <c r="O127" s="10">
        <v>4931</v>
      </c>
      <c r="P127" s="8">
        <v>2.5</v>
      </c>
      <c r="Q127" s="9">
        <v>35</v>
      </c>
      <c r="R127" s="9"/>
      <c r="S127" s="9"/>
      <c r="T127" s="10">
        <v>10247</v>
      </c>
      <c r="U127" s="8">
        <v>2.5</v>
      </c>
      <c r="V127" s="9">
        <v>41</v>
      </c>
      <c r="W127" s="9"/>
      <c r="X127" s="9"/>
      <c r="Y127" s="10">
        <v>15791</v>
      </c>
      <c r="Z127" s="8">
        <v>2.5</v>
      </c>
      <c r="AA127" s="9">
        <v>46</v>
      </c>
      <c r="AB127" s="9"/>
      <c r="AC127" s="9"/>
      <c r="AD127" s="10">
        <v>21435</v>
      </c>
      <c r="AE127" s="8">
        <v>2.5</v>
      </c>
      <c r="AF127" s="9">
        <v>52</v>
      </c>
      <c r="AG127" s="9"/>
      <c r="AH127" s="9"/>
      <c r="AI127" s="10">
        <v>26687</v>
      </c>
      <c r="AJ127" s="8">
        <v>2.5</v>
      </c>
      <c r="AK127" s="9">
        <v>57</v>
      </c>
      <c r="AL127" s="9"/>
      <c r="AM127" s="9"/>
      <c r="AN127" s="10">
        <v>32477</v>
      </c>
      <c r="AO127" s="8">
        <v>2.5</v>
      </c>
      <c r="AP127" s="9">
        <v>60</v>
      </c>
      <c r="AQ127" s="9"/>
      <c r="AR127" s="9"/>
      <c r="AS127" s="10">
        <v>37829</v>
      </c>
      <c r="AT127" s="8">
        <v>2.5</v>
      </c>
      <c r="AU127" s="9">
        <v>65</v>
      </c>
      <c r="AV127" s="9"/>
      <c r="AW127" s="9"/>
      <c r="AX127" s="10">
        <v>43383</v>
      </c>
      <c r="AY127" s="8">
        <v>2.5</v>
      </c>
      <c r="AZ127" s="9">
        <v>68</v>
      </c>
      <c r="BA127" s="9"/>
      <c r="BB127" s="9"/>
      <c r="BC127" s="10">
        <v>49309</v>
      </c>
      <c r="BD127" s="8">
        <v>2.5</v>
      </c>
      <c r="BE127" s="9">
        <v>71</v>
      </c>
      <c r="BF127" s="9"/>
      <c r="BG127" s="9"/>
      <c r="BH127" s="10">
        <v>54741</v>
      </c>
    </row>
    <row r="128" spans="1:60" x14ac:dyDescent="0.25">
      <c r="A128" s="8">
        <v>2.5</v>
      </c>
      <c r="B128" s="9">
        <v>18</v>
      </c>
      <c r="C128" s="9"/>
      <c r="D128" s="9"/>
      <c r="E128" s="10">
        <v>1806</v>
      </c>
      <c r="F128" s="8">
        <v>2.5</v>
      </c>
      <c r="G128" s="9">
        <v>19</v>
      </c>
      <c r="H128" s="9"/>
      <c r="I128" s="9"/>
      <c r="J128" s="10">
        <v>2292</v>
      </c>
      <c r="K128" s="8">
        <v>2.5</v>
      </c>
      <c r="L128" s="9">
        <v>26</v>
      </c>
      <c r="M128" s="9"/>
      <c r="N128" s="9"/>
      <c r="O128" s="10">
        <v>4876</v>
      </c>
      <c r="P128" s="8">
        <v>2.5</v>
      </c>
      <c r="Q128" s="9">
        <v>35</v>
      </c>
      <c r="R128" s="9"/>
      <c r="S128" s="9"/>
      <c r="T128" s="10">
        <v>10306</v>
      </c>
      <c r="U128" s="8">
        <v>2.5</v>
      </c>
      <c r="V128" s="9">
        <v>41</v>
      </c>
      <c r="W128" s="9"/>
      <c r="X128" s="9"/>
      <c r="Y128" s="10">
        <v>15730</v>
      </c>
      <c r="Z128" s="8">
        <v>2.5</v>
      </c>
      <c r="AA128" s="9">
        <v>47</v>
      </c>
      <c r="AB128" s="9"/>
      <c r="AC128" s="9"/>
      <c r="AD128" s="10">
        <v>21434</v>
      </c>
      <c r="AE128" s="8">
        <v>2.5</v>
      </c>
      <c r="AF128" s="9">
        <v>53</v>
      </c>
      <c r="AG128" s="9"/>
      <c r="AH128" s="9"/>
      <c r="AI128" s="10">
        <v>26534</v>
      </c>
      <c r="AJ128" s="8">
        <v>2.5</v>
      </c>
      <c r="AK128" s="9">
        <v>57</v>
      </c>
      <c r="AL128" s="9"/>
      <c r="AM128" s="9"/>
      <c r="AN128" s="10">
        <v>32412</v>
      </c>
      <c r="AO128" s="8">
        <v>2.5</v>
      </c>
      <c r="AP128" s="9">
        <v>59</v>
      </c>
      <c r="AQ128" s="9"/>
      <c r="AR128" s="9"/>
      <c r="AS128" s="10">
        <v>37493</v>
      </c>
      <c r="AT128" s="8">
        <v>2.5</v>
      </c>
      <c r="AU128" s="9">
        <v>65</v>
      </c>
      <c r="AV128" s="9"/>
      <c r="AW128" s="9"/>
      <c r="AX128" s="10">
        <v>43513</v>
      </c>
      <c r="AY128" s="8">
        <v>2.5</v>
      </c>
      <c r="AZ128" s="9">
        <v>68</v>
      </c>
      <c r="BA128" s="9"/>
      <c r="BB128" s="9"/>
      <c r="BC128" s="10">
        <v>48968</v>
      </c>
      <c r="BD128" s="8">
        <v>2.5</v>
      </c>
      <c r="BE128" s="9">
        <v>71</v>
      </c>
      <c r="BF128" s="9"/>
      <c r="BG128" s="9"/>
      <c r="BH128" s="10">
        <v>54731</v>
      </c>
    </row>
    <row r="129" spans="1:60" x14ac:dyDescent="0.25">
      <c r="A129" s="8">
        <v>2.5</v>
      </c>
      <c r="B129" s="9">
        <v>18</v>
      </c>
      <c r="C129" s="9"/>
      <c r="D129" s="9"/>
      <c r="E129" s="10">
        <v>1736</v>
      </c>
      <c r="F129" s="8">
        <v>2.5</v>
      </c>
      <c r="G129" s="9">
        <v>19</v>
      </c>
      <c r="H129" s="9"/>
      <c r="I129" s="9"/>
      <c r="J129" s="10">
        <v>2309</v>
      </c>
      <c r="K129" s="8">
        <v>2.5</v>
      </c>
      <c r="L129" s="9">
        <v>26</v>
      </c>
      <c r="M129" s="9"/>
      <c r="N129" s="9"/>
      <c r="O129" s="10">
        <v>4975</v>
      </c>
      <c r="P129" s="8">
        <v>2.5</v>
      </c>
      <c r="Q129" s="9">
        <v>35</v>
      </c>
      <c r="R129" s="9"/>
      <c r="S129" s="9"/>
      <c r="T129" s="10">
        <v>10315</v>
      </c>
      <c r="U129" s="8">
        <v>2.5</v>
      </c>
      <c r="V129" s="9">
        <v>41</v>
      </c>
      <c r="W129" s="9"/>
      <c r="X129" s="9"/>
      <c r="Y129" s="10">
        <v>15619</v>
      </c>
      <c r="Z129" s="8">
        <v>2.5</v>
      </c>
      <c r="AA129" s="9">
        <v>47</v>
      </c>
      <c r="AB129" s="9"/>
      <c r="AC129" s="9"/>
      <c r="AD129" s="10">
        <v>21355</v>
      </c>
      <c r="AE129" s="8">
        <v>2.5</v>
      </c>
      <c r="AF129" s="9">
        <v>52</v>
      </c>
      <c r="AG129" s="9"/>
      <c r="AH129" s="9"/>
      <c r="AI129" s="10">
        <v>26726</v>
      </c>
      <c r="AJ129" s="8">
        <v>2.5</v>
      </c>
      <c r="AK129" s="9">
        <v>57</v>
      </c>
      <c r="AL129" s="9"/>
      <c r="AM129" s="9"/>
      <c r="AN129" s="10">
        <v>32166</v>
      </c>
      <c r="AO129" s="8">
        <v>2.5</v>
      </c>
      <c r="AP129" s="9">
        <v>60</v>
      </c>
      <c r="AQ129" s="9"/>
      <c r="AR129" s="9"/>
      <c r="AS129" s="10">
        <v>37870</v>
      </c>
      <c r="AT129" s="8">
        <v>2.5</v>
      </c>
      <c r="AU129" s="9">
        <v>65</v>
      </c>
      <c r="AV129" s="9"/>
      <c r="AW129" s="9"/>
      <c r="AX129" s="10">
        <v>43680</v>
      </c>
      <c r="AY129" s="8">
        <v>2.5</v>
      </c>
      <c r="AZ129" s="9">
        <v>68</v>
      </c>
      <c r="BA129" s="9"/>
      <c r="BB129" s="9"/>
      <c r="BC129" s="10">
        <v>49115</v>
      </c>
      <c r="BD129" s="8">
        <v>2.5</v>
      </c>
      <c r="BE129" s="9">
        <v>71</v>
      </c>
      <c r="BF129" s="9"/>
      <c r="BG129" s="9"/>
      <c r="BH129" s="10">
        <v>54833</v>
      </c>
    </row>
    <row r="130" spans="1:60" x14ac:dyDescent="0.25">
      <c r="A130" s="8">
        <v>2.5</v>
      </c>
      <c r="B130" s="9">
        <v>18</v>
      </c>
      <c r="C130" s="9"/>
      <c r="D130" s="9"/>
      <c r="E130" s="10">
        <v>1773</v>
      </c>
      <c r="F130" s="8">
        <v>2.5</v>
      </c>
      <c r="G130" s="9">
        <v>19</v>
      </c>
      <c r="H130" s="9"/>
      <c r="I130" s="9"/>
      <c r="J130" s="10">
        <v>2315</v>
      </c>
      <c r="K130" s="8">
        <v>2.5</v>
      </c>
      <c r="L130" s="9">
        <v>25</v>
      </c>
      <c r="M130" s="9"/>
      <c r="N130" s="9"/>
      <c r="O130" s="10">
        <v>5019</v>
      </c>
      <c r="P130" s="8">
        <v>2.5</v>
      </c>
      <c r="Q130" s="9">
        <v>35</v>
      </c>
      <c r="R130" s="9"/>
      <c r="S130" s="9"/>
      <c r="T130" s="10">
        <v>10199</v>
      </c>
      <c r="U130" s="8">
        <v>2.5</v>
      </c>
      <c r="V130" s="9">
        <v>41</v>
      </c>
      <c r="W130" s="9"/>
      <c r="X130" s="9"/>
      <c r="Y130" s="10">
        <v>15805</v>
      </c>
      <c r="Z130" s="8">
        <v>2.5</v>
      </c>
      <c r="AA130" s="9">
        <v>47</v>
      </c>
      <c r="AB130" s="9"/>
      <c r="AC130" s="9"/>
      <c r="AD130" s="10">
        <v>21236</v>
      </c>
      <c r="AE130" s="8">
        <v>2.5</v>
      </c>
      <c r="AF130" s="9">
        <v>52</v>
      </c>
      <c r="AG130" s="9"/>
      <c r="AH130" s="9"/>
      <c r="AI130" s="10">
        <v>26705</v>
      </c>
      <c r="AJ130" s="8">
        <v>2.5</v>
      </c>
      <c r="AK130" s="9">
        <v>57</v>
      </c>
      <c r="AL130" s="9"/>
      <c r="AM130" s="9"/>
      <c r="AN130" s="10">
        <v>32468</v>
      </c>
      <c r="AO130" s="8">
        <v>2.5</v>
      </c>
      <c r="AP130" s="9">
        <v>60</v>
      </c>
      <c r="AQ130" s="9"/>
      <c r="AR130" s="9"/>
      <c r="AS130" s="10">
        <v>38002</v>
      </c>
      <c r="AT130" s="8">
        <v>2.5</v>
      </c>
      <c r="AU130" s="9">
        <v>65</v>
      </c>
      <c r="AV130" s="9"/>
      <c r="AW130" s="9"/>
      <c r="AX130" s="10">
        <v>43521</v>
      </c>
      <c r="AY130" s="8">
        <v>2.5</v>
      </c>
      <c r="AZ130" s="9">
        <v>68</v>
      </c>
      <c r="BA130" s="9"/>
      <c r="BB130" s="9"/>
      <c r="BC130" s="10">
        <v>49140</v>
      </c>
      <c r="BD130" s="8">
        <v>2.5</v>
      </c>
      <c r="BE130" s="9">
        <v>71</v>
      </c>
      <c r="BF130" s="9"/>
      <c r="BG130" s="9"/>
      <c r="BH130" s="10">
        <v>54607</v>
      </c>
    </row>
    <row r="131" spans="1:60" x14ac:dyDescent="0.25">
      <c r="A131" s="8">
        <v>2.5</v>
      </c>
      <c r="B131" s="9">
        <v>17</v>
      </c>
      <c r="C131" s="9"/>
      <c r="D131" s="9"/>
      <c r="E131" s="10">
        <v>1712</v>
      </c>
      <c r="F131" s="8">
        <v>2.5</v>
      </c>
      <c r="G131" s="9">
        <v>19</v>
      </c>
      <c r="H131" s="9"/>
      <c r="I131" s="9"/>
      <c r="J131" s="10">
        <v>2360</v>
      </c>
      <c r="K131" s="8">
        <v>2.5</v>
      </c>
      <c r="L131" s="9">
        <v>26</v>
      </c>
      <c r="M131" s="9"/>
      <c r="N131" s="9"/>
      <c r="O131" s="10">
        <v>4996</v>
      </c>
      <c r="P131" s="8">
        <v>2.5</v>
      </c>
      <c r="Q131" s="9">
        <v>35</v>
      </c>
      <c r="R131" s="9"/>
      <c r="S131" s="9"/>
      <c r="T131" s="10">
        <v>10262</v>
      </c>
      <c r="U131" s="8">
        <v>2.5</v>
      </c>
      <c r="V131" s="9">
        <v>41</v>
      </c>
      <c r="W131" s="9"/>
      <c r="X131" s="9"/>
      <c r="Y131" s="10">
        <v>15610</v>
      </c>
      <c r="Z131" s="8">
        <v>2.5</v>
      </c>
      <c r="AA131" s="9">
        <v>47</v>
      </c>
      <c r="AB131" s="9"/>
      <c r="AC131" s="9"/>
      <c r="AD131" s="10">
        <v>21071</v>
      </c>
      <c r="AE131" s="8">
        <v>2.5</v>
      </c>
      <c r="AF131" s="9">
        <v>53</v>
      </c>
      <c r="AG131" s="9"/>
      <c r="AH131" s="9"/>
      <c r="AI131" s="10">
        <v>26881</v>
      </c>
      <c r="AJ131" s="8">
        <v>2.5</v>
      </c>
      <c r="AK131" s="9">
        <v>57</v>
      </c>
      <c r="AL131" s="9"/>
      <c r="AM131" s="9"/>
      <c r="AN131" s="10">
        <v>32475</v>
      </c>
      <c r="AO131" s="8">
        <v>2.5</v>
      </c>
      <c r="AP131" s="9">
        <v>60</v>
      </c>
      <c r="AQ131" s="9"/>
      <c r="AR131" s="9"/>
      <c r="AS131" s="10">
        <v>37703</v>
      </c>
      <c r="AT131" s="8">
        <v>2.5</v>
      </c>
      <c r="AU131" s="9">
        <v>65</v>
      </c>
      <c r="AV131" s="9"/>
      <c r="AW131" s="9"/>
      <c r="AX131" s="10">
        <v>43753</v>
      </c>
      <c r="AY131" s="8">
        <v>2.5</v>
      </c>
      <c r="AZ131" s="9">
        <v>68</v>
      </c>
      <c r="BA131" s="9"/>
      <c r="BB131" s="9"/>
      <c r="BC131" s="10">
        <v>49258</v>
      </c>
      <c r="BD131" s="8">
        <v>2.5</v>
      </c>
      <c r="BE131" s="9">
        <v>71</v>
      </c>
      <c r="BF131" s="9"/>
      <c r="BG131" s="9"/>
      <c r="BH131" s="10">
        <v>54405</v>
      </c>
    </row>
    <row r="132" spans="1:60" x14ac:dyDescent="0.25">
      <c r="A132" s="8">
        <v>2.5</v>
      </c>
      <c r="B132" s="9">
        <v>18</v>
      </c>
      <c r="C132" s="9"/>
      <c r="D132" s="9"/>
      <c r="E132" s="10">
        <v>1787</v>
      </c>
      <c r="F132" s="8">
        <v>2.5</v>
      </c>
      <c r="G132" s="9">
        <v>19</v>
      </c>
      <c r="H132" s="9"/>
      <c r="I132" s="9"/>
      <c r="J132" s="10">
        <v>2326</v>
      </c>
      <c r="K132" s="8">
        <v>2.5</v>
      </c>
      <c r="L132" s="9">
        <v>25</v>
      </c>
      <c r="M132" s="9"/>
      <c r="N132" s="9"/>
      <c r="O132" s="10">
        <v>4915</v>
      </c>
      <c r="P132" s="8">
        <v>2.5</v>
      </c>
      <c r="Q132" s="9">
        <v>35</v>
      </c>
      <c r="R132" s="9"/>
      <c r="S132" s="9"/>
      <c r="T132" s="10">
        <v>10287</v>
      </c>
      <c r="U132" s="8">
        <v>2.5</v>
      </c>
      <c r="V132" s="9">
        <v>41</v>
      </c>
      <c r="W132" s="9"/>
      <c r="X132" s="9"/>
      <c r="Y132" s="10">
        <v>15794</v>
      </c>
      <c r="Z132" s="8">
        <v>2.5</v>
      </c>
      <c r="AA132" s="9">
        <v>47</v>
      </c>
      <c r="AB132" s="9"/>
      <c r="AC132" s="9"/>
      <c r="AD132" s="10">
        <v>21152</v>
      </c>
      <c r="AE132" s="8">
        <v>2.5</v>
      </c>
      <c r="AF132" s="9">
        <v>53</v>
      </c>
      <c r="AG132" s="9"/>
      <c r="AH132" s="9"/>
      <c r="AI132" s="10">
        <v>26657</v>
      </c>
      <c r="AJ132" s="8">
        <v>2.5</v>
      </c>
      <c r="AK132" s="9">
        <v>57</v>
      </c>
      <c r="AL132" s="9"/>
      <c r="AM132" s="9"/>
      <c r="AN132" s="10">
        <v>32425</v>
      </c>
      <c r="AO132" s="8">
        <v>2.5</v>
      </c>
      <c r="AP132" s="9">
        <v>60</v>
      </c>
      <c r="AQ132" s="9"/>
      <c r="AR132" s="9"/>
      <c r="AS132" s="10">
        <v>37699</v>
      </c>
      <c r="AT132" s="8">
        <v>2.5</v>
      </c>
      <c r="AU132" s="9">
        <v>65</v>
      </c>
      <c r="AV132" s="9"/>
      <c r="AW132" s="9"/>
      <c r="AX132" s="10">
        <v>43423</v>
      </c>
      <c r="AY132" s="8">
        <v>2.5</v>
      </c>
      <c r="AZ132" s="9">
        <v>68</v>
      </c>
      <c r="BA132" s="9"/>
      <c r="BB132" s="9"/>
      <c r="BC132" s="10">
        <v>49441</v>
      </c>
      <c r="BD132" s="8">
        <v>2.5</v>
      </c>
      <c r="BE132" s="9">
        <v>71</v>
      </c>
      <c r="BF132" s="9"/>
      <c r="BG132" s="9"/>
      <c r="BH132" s="10">
        <v>54894</v>
      </c>
    </row>
    <row r="133" spans="1:60" x14ac:dyDescent="0.25">
      <c r="A133" s="8">
        <v>2.5</v>
      </c>
      <c r="B133" s="9">
        <v>18</v>
      </c>
      <c r="C133" s="9"/>
      <c r="D133" s="9"/>
      <c r="E133" s="10">
        <v>1739</v>
      </c>
      <c r="F133" s="8">
        <v>2.5</v>
      </c>
      <c r="G133" s="9">
        <v>19</v>
      </c>
      <c r="H133" s="9"/>
      <c r="I133" s="9"/>
      <c r="J133" s="10">
        <v>2289</v>
      </c>
      <c r="K133" s="8">
        <v>2.5</v>
      </c>
      <c r="L133" s="9">
        <v>26</v>
      </c>
      <c r="M133" s="9"/>
      <c r="N133" s="9"/>
      <c r="O133" s="10">
        <v>4960</v>
      </c>
      <c r="P133" s="8">
        <v>2.5</v>
      </c>
      <c r="Q133" s="9">
        <v>35</v>
      </c>
      <c r="R133" s="9"/>
      <c r="S133" s="9"/>
      <c r="T133" s="10">
        <v>10271</v>
      </c>
      <c r="U133" s="8">
        <v>2.5</v>
      </c>
      <c r="V133" s="9">
        <v>41</v>
      </c>
      <c r="W133" s="9"/>
      <c r="X133" s="9"/>
      <c r="Y133" s="10">
        <v>15520</v>
      </c>
      <c r="Z133" s="8">
        <v>2.5</v>
      </c>
      <c r="AA133" s="9">
        <v>47</v>
      </c>
      <c r="AB133" s="9"/>
      <c r="AC133" s="9"/>
      <c r="AD133" s="10">
        <v>21372</v>
      </c>
      <c r="AE133" s="8">
        <v>2.5</v>
      </c>
      <c r="AF133" s="9">
        <v>53</v>
      </c>
      <c r="AG133" s="9"/>
      <c r="AH133" s="9"/>
      <c r="AI133" s="10">
        <v>26565</v>
      </c>
      <c r="AJ133" s="8">
        <v>2.5</v>
      </c>
      <c r="AK133" s="9">
        <v>57</v>
      </c>
      <c r="AL133" s="9"/>
      <c r="AM133" s="9"/>
      <c r="AN133" s="10">
        <v>32520</v>
      </c>
      <c r="AO133" s="8">
        <v>2.5</v>
      </c>
      <c r="AP133" s="9">
        <v>60</v>
      </c>
      <c r="AQ133" s="9"/>
      <c r="AR133" s="9"/>
      <c r="AS133" s="10">
        <v>37927</v>
      </c>
      <c r="AT133" s="8">
        <v>2.5</v>
      </c>
      <c r="AU133" s="9">
        <v>65</v>
      </c>
      <c r="AV133" s="9"/>
      <c r="AW133" s="9"/>
      <c r="AX133" s="10">
        <v>43422</v>
      </c>
      <c r="AY133" s="8">
        <v>2.5</v>
      </c>
      <c r="AZ133" s="9">
        <v>68</v>
      </c>
      <c r="BA133" s="9"/>
      <c r="BB133" s="9"/>
      <c r="BC133" s="10">
        <v>49260</v>
      </c>
      <c r="BD133" s="8">
        <v>2.5</v>
      </c>
      <c r="BE133" s="9">
        <v>71</v>
      </c>
      <c r="BF133" s="9"/>
      <c r="BG133" s="9"/>
      <c r="BH133" s="10">
        <v>55252</v>
      </c>
    </row>
    <row r="134" spans="1:60" x14ac:dyDescent="0.25">
      <c r="A134" s="8">
        <v>2.5</v>
      </c>
      <c r="B134" s="9">
        <v>18</v>
      </c>
      <c r="C134" s="9"/>
      <c r="D134" s="9"/>
      <c r="E134" s="10">
        <v>1731</v>
      </c>
      <c r="F134" s="8">
        <v>2.5</v>
      </c>
      <c r="G134" s="9">
        <v>19</v>
      </c>
      <c r="H134" s="9"/>
      <c r="I134" s="9"/>
      <c r="J134" s="10">
        <v>2334</v>
      </c>
      <c r="K134" s="8">
        <v>2.5</v>
      </c>
      <c r="L134" s="9">
        <v>26</v>
      </c>
      <c r="M134" s="9"/>
      <c r="N134" s="9"/>
      <c r="O134" s="10">
        <v>4891</v>
      </c>
      <c r="P134" s="8">
        <v>2.5</v>
      </c>
      <c r="Q134" s="9">
        <v>35</v>
      </c>
      <c r="R134" s="9"/>
      <c r="S134" s="9"/>
      <c r="T134" s="10">
        <v>10265</v>
      </c>
      <c r="U134" s="8">
        <v>2.5</v>
      </c>
      <c r="V134" s="9">
        <v>41</v>
      </c>
      <c r="W134" s="9"/>
      <c r="X134" s="9"/>
      <c r="Y134" s="10">
        <v>15848</v>
      </c>
      <c r="Z134" s="8">
        <v>2.5</v>
      </c>
      <c r="AA134" s="9">
        <v>47</v>
      </c>
      <c r="AB134" s="9"/>
      <c r="AC134" s="9"/>
      <c r="AD134" s="10">
        <v>21181</v>
      </c>
      <c r="AE134" s="8">
        <v>2.5</v>
      </c>
      <c r="AF134" s="9">
        <v>53</v>
      </c>
      <c r="AG134" s="9"/>
      <c r="AH134" s="9"/>
      <c r="AI134" s="10">
        <v>26873</v>
      </c>
      <c r="AJ134" s="8">
        <v>2.5</v>
      </c>
      <c r="AK134" s="9">
        <v>56</v>
      </c>
      <c r="AL134" s="9"/>
      <c r="AM134" s="9"/>
      <c r="AN134" s="10">
        <v>32454</v>
      </c>
      <c r="AO134" s="8">
        <v>2.5</v>
      </c>
      <c r="AP134" s="9">
        <v>60</v>
      </c>
      <c r="AQ134" s="9"/>
      <c r="AR134" s="9"/>
      <c r="AS134" s="10">
        <v>37873</v>
      </c>
      <c r="AT134" s="8">
        <v>2.5</v>
      </c>
      <c r="AU134" s="9">
        <v>65</v>
      </c>
      <c r="AV134" s="9"/>
      <c r="AW134" s="9"/>
      <c r="AX134" s="10">
        <v>43591</v>
      </c>
      <c r="AY134" s="8">
        <v>2.5</v>
      </c>
      <c r="AZ134" s="9">
        <v>68</v>
      </c>
      <c r="BA134" s="9"/>
      <c r="BB134" s="9"/>
      <c r="BC134" s="10">
        <v>49196</v>
      </c>
      <c r="BD134" s="8">
        <v>2.5</v>
      </c>
      <c r="BE134" s="9">
        <v>70</v>
      </c>
      <c r="BF134" s="9"/>
      <c r="BG134" s="9"/>
      <c r="BH134" s="10">
        <v>54526</v>
      </c>
    </row>
    <row r="135" spans="1:60" x14ac:dyDescent="0.25">
      <c r="A135" s="8">
        <v>2.5</v>
      </c>
      <c r="B135" s="9">
        <v>17</v>
      </c>
      <c r="C135" s="9"/>
      <c r="D135" s="9"/>
      <c r="E135" s="10">
        <v>1683</v>
      </c>
      <c r="F135" s="8">
        <v>2.5</v>
      </c>
      <c r="G135" s="9">
        <v>19</v>
      </c>
      <c r="H135" s="9"/>
      <c r="I135" s="9"/>
      <c r="J135" s="10">
        <v>2395</v>
      </c>
      <c r="K135" s="8">
        <v>2.5</v>
      </c>
      <c r="L135" s="9">
        <v>26</v>
      </c>
      <c r="M135" s="9"/>
      <c r="N135" s="9"/>
      <c r="O135" s="10">
        <v>4901</v>
      </c>
      <c r="P135" s="8">
        <v>2.5</v>
      </c>
      <c r="Q135" s="9">
        <v>35</v>
      </c>
      <c r="R135" s="9"/>
      <c r="S135" s="9"/>
      <c r="T135" s="10">
        <v>10190</v>
      </c>
      <c r="U135" s="8">
        <v>2.5</v>
      </c>
      <c r="V135" s="9">
        <v>41</v>
      </c>
      <c r="W135" s="9"/>
      <c r="X135" s="9"/>
      <c r="Y135" s="10">
        <v>15804</v>
      </c>
      <c r="Z135" s="8">
        <v>2.5</v>
      </c>
      <c r="AA135" s="9">
        <v>47</v>
      </c>
      <c r="AB135" s="9"/>
      <c r="AC135" s="9"/>
      <c r="AD135" s="10">
        <v>21424</v>
      </c>
      <c r="AE135" s="8">
        <v>2.5</v>
      </c>
      <c r="AF135" s="9">
        <v>53</v>
      </c>
      <c r="AG135" s="9"/>
      <c r="AH135" s="9"/>
      <c r="AI135" s="10">
        <v>26822</v>
      </c>
      <c r="AJ135" s="8">
        <v>2.5</v>
      </c>
      <c r="AK135" s="9">
        <v>57</v>
      </c>
      <c r="AL135" s="9"/>
      <c r="AM135" s="9"/>
      <c r="AN135" s="10">
        <v>32484</v>
      </c>
      <c r="AO135" s="8">
        <v>2.5</v>
      </c>
      <c r="AP135" s="9">
        <v>60</v>
      </c>
      <c r="AQ135" s="9"/>
      <c r="AR135" s="9"/>
      <c r="AS135" s="10">
        <v>37641</v>
      </c>
      <c r="AT135" s="8">
        <v>2.5</v>
      </c>
      <c r="AU135" s="9">
        <v>65</v>
      </c>
      <c r="AV135" s="9"/>
      <c r="AW135" s="9"/>
      <c r="AX135" s="10">
        <v>43456</v>
      </c>
      <c r="AY135" s="8">
        <v>2.5</v>
      </c>
      <c r="AZ135" s="9">
        <v>68</v>
      </c>
      <c r="BA135" s="9"/>
      <c r="BB135" s="9"/>
      <c r="BC135" s="10">
        <v>48964</v>
      </c>
      <c r="BD135" s="8">
        <v>2.5</v>
      </c>
      <c r="BE135" s="9">
        <v>71</v>
      </c>
      <c r="BF135" s="9"/>
      <c r="BG135" s="9"/>
      <c r="BH135" s="10">
        <v>54764</v>
      </c>
    </row>
    <row r="136" spans="1:60" x14ac:dyDescent="0.25">
      <c r="A136" s="8">
        <v>2.5</v>
      </c>
      <c r="B136" s="9">
        <v>17</v>
      </c>
      <c r="C136" s="9"/>
      <c r="D136" s="9"/>
      <c r="E136" s="10">
        <v>1778</v>
      </c>
      <c r="F136" s="8">
        <v>2.5</v>
      </c>
      <c r="G136" s="9">
        <v>19</v>
      </c>
      <c r="H136" s="9"/>
      <c r="I136" s="9"/>
      <c r="J136" s="10">
        <v>2332</v>
      </c>
      <c r="K136" s="8">
        <v>2.5</v>
      </c>
      <c r="L136" s="9">
        <v>26</v>
      </c>
      <c r="M136" s="9"/>
      <c r="N136" s="9"/>
      <c r="O136" s="10">
        <v>4946</v>
      </c>
      <c r="P136" s="8">
        <v>2.5</v>
      </c>
      <c r="Q136" s="9">
        <v>35</v>
      </c>
      <c r="R136" s="9"/>
      <c r="S136" s="9"/>
      <c r="T136" s="10">
        <v>10363</v>
      </c>
      <c r="U136" s="8">
        <v>2.5</v>
      </c>
      <c r="V136" s="9">
        <v>41</v>
      </c>
      <c r="W136" s="9"/>
      <c r="X136" s="9"/>
      <c r="Y136" s="10">
        <v>15810</v>
      </c>
      <c r="Z136" s="8">
        <v>2.5</v>
      </c>
      <c r="AA136" s="9">
        <v>47</v>
      </c>
      <c r="AB136" s="9"/>
      <c r="AC136" s="9"/>
      <c r="AD136" s="10">
        <v>21268</v>
      </c>
      <c r="AE136" s="8">
        <v>2.5</v>
      </c>
      <c r="AF136" s="9">
        <v>53</v>
      </c>
      <c r="AG136" s="9"/>
      <c r="AH136" s="9"/>
      <c r="AI136" s="10">
        <v>26924</v>
      </c>
      <c r="AJ136" s="8">
        <v>2.5</v>
      </c>
      <c r="AK136" s="9">
        <v>57</v>
      </c>
      <c r="AL136" s="9"/>
      <c r="AM136" s="9"/>
      <c r="AN136" s="10">
        <v>32314</v>
      </c>
      <c r="AO136" s="8">
        <v>2.5</v>
      </c>
      <c r="AP136" s="9">
        <v>59</v>
      </c>
      <c r="AQ136" s="9"/>
      <c r="AR136" s="9"/>
      <c r="AS136" s="10">
        <v>38009</v>
      </c>
      <c r="AT136" s="8">
        <v>2.5</v>
      </c>
      <c r="AU136" s="9">
        <v>65</v>
      </c>
      <c r="AV136" s="9"/>
      <c r="AW136" s="9"/>
      <c r="AX136" s="10">
        <v>43454</v>
      </c>
      <c r="AY136" s="8">
        <v>2.5</v>
      </c>
      <c r="AZ136" s="9">
        <v>68</v>
      </c>
      <c r="BA136" s="9"/>
      <c r="BB136" s="9"/>
      <c r="BC136" s="10">
        <v>49268</v>
      </c>
      <c r="BD136" s="8">
        <v>2.5</v>
      </c>
      <c r="BE136" s="9">
        <v>71</v>
      </c>
      <c r="BF136" s="9"/>
      <c r="BG136" s="9"/>
      <c r="BH136" s="10">
        <v>54882</v>
      </c>
    </row>
    <row r="137" spans="1:60" x14ac:dyDescent="0.25">
      <c r="A137" s="8">
        <v>2.5</v>
      </c>
      <c r="B137" s="9">
        <v>18</v>
      </c>
      <c r="C137" s="9"/>
      <c r="D137" s="9"/>
      <c r="E137" s="10">
        <v>1747</v>
      </c>
      <c r="F137" s="8">
        <v>2.5</v>
      </c>
      <c r="G137" s="9">
        <v>19</v>
      </c>
      <c r="H137" s="9"/>
      <c r="I137" s="9"/>
      <c r="J137" s="10">
        <v>2330</v>
      </c>
      <c r="K137" s="8">
        <v>2.5</v>
      </c>
      <c r="L137" s="9">
        <v>26</v>
      </c>
      <c r="M137" s="9"/>
      <c r="N137" s="9"/>
      <c r="O137" s="10">
        <v>5007</v>
      </c>
      <c r="P137" s="8">
        <v>2.5</v>
      </c>
      <c r="Q137" s="9">
        <v>35</v>
      </c>
      <c r="R137" s="9"/>
      <c r="S137" s="9"/>
      <c r="T137" s="10">
        <v>10206</v>
      </c>
      <c r="U137" s="8">
        <v>2.5</v>
      </c>
      <c r="V137" s="9">
        <v>41</v>
      </c>
      <c r="W137" s="9"/>
      <c r="X137" s="9"/>
      <c r="Y137" s="10">
        <v>15751</v>
      </c>
      <c r="Z137" s="8">
        <v>2.5</v>
      </c>
      <c r="AA137" s="9">
        <v>47</v>
      </c>
      <c r="AB137" s="9"/>
      <c r="AC137" s="9"/>
      <c r="AD137" s="10">
        <v>21305</v>
      </c>
      <c r="AE137" s="8">
        <v>2.5</v>
      </c>
      <c r="AF137" s="9">
        <v>53</v>
      </c>
      <c r="AG137" s="9"/>
      <c r="AH137" s="9"/>
      <c r="AI137" s="10">
        <v>26517</v>
      </c>
      <c r="AJ137" s="8">
        <v>2.5</v>
      </c>
      <c r="AK137" s="9">
        <v>56</v>
      </c>
      <c r="AL137" s="9"/>
      <c r="AM137" s="9"/>
      <c r="AN137" s="10">
        <v>32351</v>
      </c>
      <c r="AO137" s="8">
        <v>2.5</v>
      </c>
      <c r="AP137" s="9">
        <v>60</v>
      </c>
      <c r="AQ137" s="9"/>
      <c r="AR137" s="9"/>
      <c r="AS137" s="10">
        <v>37605</v>
      </c>
      <c r="AT137" s="8">
        <v>2.5</v>
      </c>
      <c r="AU137" s="9">
        <v>65</v>
      </c>
      <c r="AV137" s="9"/>
      <c r="AW137" s="9"/>
      <c r="AX137" s="10">
        <v>43461</v>
      </c>
      <c r="AY137" s="8">
        <v>2.5</v>
      </c>
      <c r="AZ137" s="9">
        <v>68</v>
      </c>
      <c r="BA137" s="9"/>
      <c r="BB137" s="9"/>
      <c r="BC137" s="10">
        <v>49035</v>
      </c>
      <c r="BD137" s="8">
        <v>2.5</v>
      </c>
      <c r="BE137" s="9">
        <v>71</v>
      </c>
      <c r="BF137" s="9"/>
      <c r="BG137" s="9"/>
      <c r="BH137" s="10">
        <v>54873</v>
      </c>
    </row>
    <row r="138" spans="1:60" x14ac:dyDescent="0.25">
      <c r="A138" s="8">
        <v>2.5</v>
      </c>
      <c r="B138" s="9">
        <v>18</v>
      </c>
      <c r="C138" s="9"/>
      <c r="D138" s="9"/>
      <c r="E138" s="10">
        <v>1783</v>
      </c>
      <c r="F138" s="8">
        <v>2.5</v>
      </c>
      <c r="G138" s="9">
        <v>19</v>
      </c>
      <c r="H138" s="9"/>
      <c r="I138" s="9"/>
      <c r="J138" s="10">
        <v>2358</v>
      </c>
      <c r="K138" s="8">
        <v>2.5</v>
      </c>
      <c r="L138" s="9">
        <v>26</v>
      </c>
      <c r="M138" s="9"/>
      <c r="N138" s="9"/>
      <c r="O138" s="10">
        <v>4913</v>
      </c>
      <c r="P138" s="8">
        <v>2.5</v>
      </c>
      <c r="Q138" s="9">
        <v>35</v>
      </c>
      <c r="R138" s="9"/>
      <c r="S138" s="9"/>
      <c r="T138" s="10">
        <v>10492</v>
      </c>
      <c r="U138" s="8">
        <v>2.5</v>
      </c>
      <c r="V138" s="9">
        <v>41</v>
      </c>
      <c r="W138" s="9"/>
      <c r="X138" s="9"/>
      <c r="Y138" s="10">
        <v>15728</v>
      </c>
      <c r="Z138" s="8">
        <v>2.5</v>
      </c>
      <c r="AA138" s="9">
        <v>47</v>
      </c>
      <c r="AB138" s="9"/>
      <c r="AC138" s="9"/>
      <c r="AD138" s="10">
        <v>21120</v>
      </c>
      <c r="AE138" s="8">
        <v>2.5</v>
      </c>
      <c r="AF138" s="9">
        <v>53</v>
      </c>
      <c r="AG138" s="9"/>
      <c r="AH138" s="9"/>
      <c r="AI138" s="10">
        <v>26625</v>
      </c>
      <c r="AJ138" s="8">
        <v>2.5</v>
      </c>
      <c r="AK138" s="9">
        <v>56</v>
      </c>
      <c r="AL138" s="9"/>
      <c r="AM138" s="9"/>
      <c r="AN138" s="10">
        <v>32376</v>
      </c>
      <c r="AO138" s="8">
        <v>2.5</v>
      </c>
      <c r="AP138" s="9">
        <v>60</v>
      </c>
      <c r="AQ138" s="9"/>
      <c r="AR138" s="9"/>
      <c r="AS138" s="10">
        <v>37852</v>
      </c>
      <c r="AT138" s="8">
        <v>2.5</v>
      </c>
      <c r="AU138" s="9">
        <v>65</v>
      </c>
      <c r="AV138" s="9"/>
      <c r="AW138" s="9"/>
      <c r="AX138" s="10">
        <v>43568</v>
      </c>
      <c r="AY138" s="8">
        <v>2.5</v>
      </c>
      <c r="AZ138" s="9">
        <v>68</v>
      </c>
      <c r="BA138" s="9"/>
      <c r="BB138" s="9"/>
      <c r="BC138" s="10">
        <v>49005</v>
      </c>
      <c r="BD138" s="8">
        <v>2.5</v>
      </c>
      <c r="BE138" s="9">
        <v>71</v>
      </c>
      <c r="BF138" s="9"/>
      <c r="BG138" s="9"/>
      <c r="BH138" s="10">
        <v>54498</v>
      </c>
    </row>
    <row r="139" spans="1:60" x14ac:dyDescent="0.25">
      <c r="A139" s="8">
        <v>2.5</v>
      </c>
      <c r="B139" s="9">
        <v>18</v>
      </c>
      <c r="C139" s="9"/>
      <c r="D139" s="9"/>
      <c r="E139" s="10">
        <v>1741</v>
      </c>
      <c r="F139" s="8">
        <v>2.5</v>
      </c>
      <c r="G139" s="9">
        <v>19</v>
      </c>
      <c r="H139" s="9"/>
      <c r="I139" s="9"/>
      <c r="J139" s="10">
        <v>2328</v>
      </c>
      <c r="K139" s="8">
        <v>2.5</v>
      </c>
      <c r="L139" s="9">
        <v>26</v>
      </c>
      <c r="M139" s="9"/>
      <c r="N139" s="9"/>
      <c r="O139" s="10">
        <v>4875</v>
      </c>
      <c r="P139" s="8">
        <v>2.5</v>
      </c>
      <c r="Q139" s="9">
        <v>35</v>
      </c>
      <c r="R139" s="9"/>
      <c r="S139" s="9"/>
      <c r="T139" s="10">
        <v>10398</v>
      </c>
      <c r="U139" s="8">
        <v>2.5</v>
      </c>
      <c r="V139" s="9">
        <v>41</v>
      </c>
      <c r="W139" s="9"/>
      <c r="X139" s="9"/>
      <c r="Y139" s="10">
        <v>15770</v>
      </c>
      <c r="Z139" s="8">
        <v>2.5</v>
      </c>
      <c r="AA139" s="9">
        <v>47</v>
      </c>
      <c r="AB139" s="9"/>
      <c r="AC139" s="9"/>
      <c r="AD139" s="10">
        <v>21422</v>
      </c>
      <c r="AE139" s="8">
        <v>2.5</v>
      </c>
      <c r="AF139" s="9">
        <v>53</v>
      </c>
      <c r="AG139" s="9"/>
      <c r="AH139" s="9"/>
      <c r="AI139" s="10">
        <v>26733</v>
      </c>
      <c r="AJ139" s="8">
        <v>2.5</v>
      </c>
      <c r="AK139" s="9">
        <v>57</v>
      </c>
      <c r="AL139" s="9"/>
      <c r="AM139" s="9"/>
      <c r="AN139" s="10">
        <v>32108</v>
      </c>
      <c r="AO139" s="8">
        <v>2.5</v>
      </c>
      <c r="AP139" s="9">
        <v>60</v>
      </c>
      <c r="AQ139" s="9"/>
      <c r="AR139" s="9"/>
      <c r="AS139" s="10">
        <v>37847</v>
      </c>
      <c r="AT139" s="8">
        <v>2.5</v>
      </c>
      <c r="AU139" s="9">
        <v>64</v>
      </c>
      <c r="AV139" s="9"/>
      <c r="AW139" s="9"/>
      <c r="AX139" s="10">
        <v>43299</v>
      </c>
      <c r="AY139" s="8">
        <v>2.5</v>
      </c>
      <c r="AZ139" s="9">
        <v>68</v>
      </c>
      <c r="BA139" s="9"/>
      <c r="BB139" s="9"/>
      <c r="BC139" s="10">
        <v>48912</v>
      </c>
      <c r="BD139" s="8">
        <v>2.5</v>
      </c>
      <c r="BE139" s="9">
        <v>71</v>
      </c>
      <c r="BF139" s="9"/>
      <c r="BG139" s="9"/>
      <c r="BH139" s="10">
        <v>54843</v>
      </c>
    </row>
    <row r="140" spans="1:60" x14ac:dyDescent="0.25">
      <c r="A140" s="8">
        <v>2.5</v>
      </c>
      <c r="B140" s="9">
        <v>18</v>
      </c>
      <c r="C140" s="9"/>
      <c r="D140" s="9"/>
      <c r="E140" s="10">
        <v>1748</v>
      </c>
      <c r="F140" s="8">
        <v>2.5</v>
      </c>
      <c r="G140" s="9">
        <v>19</v>
      </c>
      <c r="H140" s="9"/>
      <c r="I140" s="9"/>
      <c r="J140" s="10">
        <v>2343</v>
      </c>
      <c r="K140" s="8">
        <v>2.5</v>
      </c>
      <c r="L140" s="9">
        <v>26</v>
      </c>
      <c r="M140" s="9"/>
      <c r="N140" s="9"/>
      <c r="O140" s="10">
        <v>4981</v>
      </c>
      <c r="P140" s="8">
        <v>2.5</v>
      </c>
      <c r="Q140" s="9">
        <v>35</v>
      </c>
      <c r="R140" s="9"/>
      <c r="S140" s="9"/>
      <c r="T140" s="10">
        <v>10312</v>
      </c>
      <c r="U140" s="8">
        <v>2.5</v>
      </c>
      <c r="V140" s="9">
        <v>41</v>
      </c>
      <c r="W140" s="9"/>
      <c r="X140" s="9"/>
      <c r="Y140" s="10">
        <v>15723</v>
      </c>
      <c r="Z140" s="8">
        <v>2.5</v>
      </c>
      <c r="AA140" s="9">
        <v>47</v>
      </c>
      <c r="AB140" s="9"/>
      <c r="AC140" s="9"/>
      <c r="AD140" s="10">
        <v>21030</v>
      </c>
      <c r="AE140" s="8">
        <v>2.5</v>
      </c>
      <c r="AF140" s="9">
        <v>53</v>
      </c>
      <c r="AG140" s="9"/>
      <c r="AH140" s="9"/>
      <c r="AI140" s="10">
        <v>26826</v>
      </c>
      <c r="AJ140" s="8">
        <v>2.5</v>
      </c>
      <c r="AK140" s="9">
        <v>57</v>
      </c>
      <c r="AL140" s="9"/>
      <c r="AM140" s="9"/>
      <c r="AN140" s="10">
        <v>32531</v>
      </c>
      <c r="AO140" s="8">
        <v>2.5</v>
      </c>
      <c r="AP140" s="9">
        <v>60</v>
      </c>
      <c r="AQ140" s="9"/>
      <c r="AR140" s="9"/>
      <c r="AS140" s="10">
        <v>37607</v>
      </c>
      <c r="AT140" s="8">
        <v>2.5</v>
      </c>
      <c r="AU140" s="9">
        <v>65</v>
      </c>
      <c r="AV140" s="9"/>
      <c r="AW140" s="9"/>
      <c r="AX140" s="10">
        <v>43297</v>
      </c>
      <c r="AY140" s="8">
        <v>2.5</v>
      </c>
      <c r="AZ140" s="9">
        <v>68</v>
      </c>
      <c r="BA140" s="9"/>
      <c r="BB140" s="9"/>
      <c r="BC140" s="10">
        <v>49416</v>
      </c>
      <c r="BD140" s="8">
        <v>2.5</v>
      </c>
      <c r="BE140" s="9">
        <v>71</v>
      </c>
      <c r="BF140" s="9"/>
      <c r="BG140" s="9"/>
      <c r="BH140" s="10">
        <v>54660</v>
      </c>
    </row>
    <row r="141" spans="1:60" x14ac:dyDescent="0.25">
      <c r="A141" s="8">
        <v>2.5</v>
      </c>
      <c r="B141" s="9">
        <v>18</v>
      </c>
      <c r="C141" s="9"/>
      <c r="D141" s="9"/>
      <c r="E141" s="10">
        <v>1769</v>
      </c>
      <c r="F141" s="8">
        <v>2.5</v>
      </c>
      <c r="G141" s="9">
        <v>19</v>
      </c>
      <c r="H141" s="9"/>
      <c r="I141" s="9"/>
      <c r="J141" s="10">
        <v>2377</v>
      </c>
      <c r="K141" s="8">
        <v>2.5</v>
      </c>
      <c r="L141" s="9">
        <v>26</v>
      </c>
      <c r="M141" s="9"/>
      <c r="N141" s="9"/>
      <c r="O141" s="10">
        <v>4974</v>
      </c>
      <c r="P141" s="8">
        <v>2.5</v>
      </c>
      <c r="Q141" s="9">
        <v>35</v>
      </c>
      <c r="R141" s="9"/>
      <c r="S141" s="9"/>
      <c r="T141" s="10">
        <v>10421</v>
      </c>
      <c r="U141" s="8">
        <v>2.5</v>
      </c>
      <c r="V141" s="9">
        <v>40</v>
      </c>
      <c r="W141" s="9"/>
      <c r="X141" s="9"/>
      <c r="Y141" s="10">
        <v>15635</v>
      </c>
      <c r="Z141" s="8">
        <v>2.5</v>
      </c>
      <c r="AA141" s="9">
        <v>47</v>
      </c>
      <c r="AB141" s="9"/>
      <c r="AC141" s="9"/>
      <c r="AD141" s="10">
        <v>21215</v>
      </c>
      <c r="AE141" s="8">
        <v>2.5</v>
      </c>
      <c r="AF141" s="9">
        <v>53</v>
      </c>
      <c r="AG141" s="9"/>
      <c r="AH141" s="9"/>
      <c r="AI141" s="10">
        <v>26625</v>
      </c>
      <c r="AJ141" s="8">
        <v>2.5</v>
      </c>
      <c r="AK141" s="9">
        <v>57</v>
      </c>
      <c r="AL141" s="9"/>
      <c r="AM141" s="9"/>
      <c r="AN141" s="10">
        <v>32530</v>
      </c>
      <c r="AO141" s="8">
        <v>2.5</v>
      </c>
      <c r="AP141" s="9">
        <v>60</v>
      </c>
      <c r="AQ141" s="9"/>
      <c r="AR141" s="9"/>
      <c r="AS141" s="10">
        <v>37802</v>
      </c>
      <c r="AT141" s="8">
        <v>2.5</v>
      </c>
      <c r="AU141" s="9">
        <v>65</v>
      </c>
      <c r="AV141" s="9"/>
      <c r="AW141" s="9"/>
      <c r="AX141" s="10">
        <v>43644</v>
      </c>
      <c r="AY141" s="8">
        <v>2.5</v>
      </c>
      <c r="AZ141" s="9">
        <v>68</v>
      </c>
      <c r="BA141" s="9"/>
      <c r="BB141" s="9"/>
      <c r="BC141" s="10">
        <v>49349</v>
      </c>
      <c r="BD141" s="8">
        <v>2.5</v>
      </c>
      <c r="BE141" s="9">
        <v>71</v>
      </c>
      <c r="BF141" s="9"/>
      <c r="BG141" s="9"/>
      <c r="BH141" s="10">
        <v>54843</v>
      </c>
    </row>
    <row r="142" spans="1:60" x14ac:dyDescent="0.25">
      <c r="A142" s="8">
        <v>2.5</v>
      </c>
      <c r="B142" s="9">
        <v>18</v>
      </c>
      <c r="C142" s="9"/>
      <c r="D142" s="9"/>
      <c r="E142" s="10">
        <v>1745</v>
      </c>
      <c r="F142" s="8">
        <v>2.5</v>
      </c>
      <c r="G142" s="9">
        <v>19</v>
      </c>
      <c r="H142" s="9"/>
      <c r="I142" s="9"/>
      <c r="J142" s="10">
        <v>2379</v>
      </c>
      <c r="K142" s="8">
        <v>2.5</v>
      </c>
      <c r="L142" s="9">
        <v>26</v>
      </c>
      <c r="M142" s="9"/>
      <c r="N142" s="9"/>
      <c r="O142" s="10">
        <v>4954</v>
      </c>
      <c r="P142" s="8">
        <v>2.5</v>
      </c>
      <c r="Q142" s="9">
        <v>35</v>
      </c>
      <c r="R142" s="9"/>
      <c r="S142" s="9"/>
      <c r="T142" s="10">
        <v>10364</v>
      </c>
      <c r="U142" s="8">
        <v>2.5</v>
      </c>
      <c r="V142" s="9">
        <v>41</v>
      </c>
      <c r="W142" s="9"/>
      <c r="X142" s="9"/>
      <c r="Y142" s="10">
        <v>15545</v>
      </c>
      <c r="Z142" s="8">
        <v>2.5</v>
      </c>
      <c r="AA142" s="9">
        <v>47</v>
      </c>
      <c r="AB142" s="9"/>
      <c r="AC142" s="9"/>
      <c r="AD142" s="10">
        <v>21339</v>
      </c>
      <c r="AE142" s="8">
        <v>2.5</v>
      </c>
      <c r="AF142" s="9">
        <v>53</v>
      </c>
      <c r="AG142" s="9"/>
      <c r="AH142" s="9"/>
      <c r="AI142" s="10">
        <v>26700</v>
      </c>
      <c r="AJ142" s="8">
        <v>2.5</v>
      </c>
      <c r="AK142" s="9">
        <v>57</v>
      </c>
      <c r="AL142" s="9"/>
      <c r="AM142" s="9"/>
      <c r="AN142" s="10">
        <v>32392</v>
      </c>
      <c r="AO142" s="8">
        <v>2.5</v>
      </c>
      <c r="AP142" s="9">
        <v>60</v>
      </c>
      <c r="AQ142" s="9"/>
      <c r="AR142" s="9"/>
      <c r="AS142" s="10">
        <v>37814</v>
      </c>
      <c r="AT142" s="8">
        <v>2.5</v>
      </c>
      <c r="AU142" s="9">
        <v>65</v>
      </c>
      <c r="AV142" s="9"/>
      <c r="AW142" s="9"/>
      <c r="AX142" s="10">
        <v>43388</v>
      </c>
      <c r="AY142" s="8">
        <v>2.5</v>
      </c>
      <c r="AZ142" s="9">
        <v>68</v>
      </c>
      <c r="BA142" s="9"/>
      <c r="BB142" s="9"/>
      <c r="BC142" s="10">
        <v>49609</v>
      </c>
      <c r="BD142" s="8">
        <v>2.5</v>
      </c>
      <c r="BE142" s="9">
        <v>70</v>
      </c>
      <c r="BF142" s="9"/>
      <c r="BG142" s="9"/>
      <c r="BH142" s="10">
        <v>54661</v>
      </c>
    </row>
    <row r="143" spans="1:60" x14ac:dyDescent="0.25">
      <c r="A143" s="8">
        <v>2.5</v>
      </c>
      <c r="B143" s="9">
        <v>18</v>
      </c>
      <c r="C143" s="9"/>
      <c r="D143" s="9"/>
      <c r="E143" s="10">
        <v>1774</v>
      </c>
      <c r="F143" s="8">
        <v>2.5</v>
      </c>
      <c r="G143" s="9">
        <v>19</v>
      </c>
      <c r="H143" s="9"/>
      <c r="I143" s="9"/>
      <c r="J143" s="10">
        <v>2298</v>
      </c>
      <c r="K143" s="8">
        <v>2.5</v>
      </c>
      <c r="L143" s="9">
        <v>26</v>
      </c>
      <c r="M143" s="9"/>
      <c r="N143" s="9"/>
      <c r="O143" s="10">
        <v>4942</v>
      </c>
      <c r="P143" s="8">
        <v>2.5</v>
      </c>
      <c r="Q143" s="9">
        <v>35</v>
      </c>
      <c r="R143" s="9"/>
      <c r="S143" s="9"/>
      <c r="T143" s="10">
        <v>10293</v>
      </c>
      <c r="U143" s="8">
        <v>2.5</v>
      </c>
      <c r="V143" s="9">
        <v>41</v>
      </c>
      <c r="W143" s="9"/>
      <c r="X143" s="9"/>
      <c r="Y143" s="10">
        <v>15574</v>
      </c>
      <c r="Z143" s="8">
        <v>2.5</v>
      </c>
      <c r="AA143" s="9">
        <v>47</v>
      </c>
      <c r="AB143" s="9"/>
      <c r="AC143" s="9"/>
      <c r="AD143" s="10">
        <v>21222</v>
      </c>
      <c r="AE143" s="8">
        <v>2.5</v>
      </c>
      <c r="AF143" s="9">
        <v>53</v>
      </c>
      <c r="AG143" s="9"/>
      <c r="AH143" s="9"/>
      <c r="AI143" s="10">
        <v>27013</v>
      </c>
      <c r="AJ143" s="8">
        <v>2.5</v>
      </c>
      <c r="AK143" s="9">
        <v>57</v>
      </c>
      <c r="AL143" s="9"/>
      <c r="AM143" s="9"/>
      <c r="AN143" s="10">
        <v>32282</v>
      </c>
      <c r="AO143" s="8">
        <v>2.5</v>
      </c>
      <c r="AP143" s="9">
        <v>60</v>
      </c>
      <c r="AQ143" s="9"/>
      <c r="AR143" s="9"/>
      <c r="AS143" s="10">
        <v>37850</v>
      </c>
      <c r="AT143" s="8">
        <v>2.5</v>
      </c>
      <c r="AU143" s="9">
        <v>65</v>
      </c>
      <c r="AV143" s="9"/>
      <c r="AW143" s="9"/>
      <c r="AX143" s="10">
        <v>43475</v>
      </c>
      <c r="AY143" s="8">
        <v>2.5</v>
      </c>
      <c r="AZ143" s="9">
        <v>67</v>
      </c>
      <c r="BA143" s="9"/>
      <c r="BB143" s="9"/>
      <c r="BC143" s="10">
        <v>49142</v>
      </c>
      <c r="BD143" s="8">
        <v>2.5</v>
      </c>
      <c r="BE143" s="9">
        <v>71</v>
      </c>
      <c r="BF143" s="9"/>
      <c r="BG143" s="9"/>
      <c r="BH143" s="10">
        <v>54483</v>
      </c>
    </row>
    <row r="144" spans="1:60" x14ac:dyDescent="0.25">
      <c r="A144" s="8">
        <v>2.5</v>
      </c>
      <c r="B144" s="9">
        <v>18</v>
      </c>
      <c r="C144" s="9"/>
      <c r="D144" s="9"/>
      <c r="E144" s="10">
        <v>1768</v>
      </c>
      <c r="F144" s="8">
        <v>2.5</v>
      </c>
      <c r="G144" s="9">
        <v>19</v>
      </c>
      <c r="H144" s="9"/>
      <c r="I144" s="9"/>
      <c r="J144" s="10">
        <v>2373</v>
      </c>
      <c r="K144" s="8">
        <v>2.5</v>
      </c>
      <c r="L144" s="9">
        <v>26</v>
      </c>
      <c r="M144" s="9"/>
      <c r="N144" s="9"/>
      <c r="O144" s="10">
        <v>5010</v>
      </c>
      <c r="P144" s="8">
        <v>2.5</v>
      </c>
      <c r="Q144" s="9">
        <v>35</v>
      </c>
      <c r="R144" s="9"/>
      <c r="S144" s="9"/>
      <c r="T144" s="10">
        <v>10219</v>
      </c>
      <c r="U144" s="8">
        <v>2.5</v>
      </c>
      <c r="V144" s="9">
        <v>41</v>
      </c>
      <c r="W144" s="9"/>
      <c r="X144" s="9"/>
      <c r="Y144" s="10">
        <v>15737</v>
      </c>
      <c r="Z144" s="8">
        <v>2.5</v>
      </c>
      <c r="AA144" s="9">
        <v>47</v>
      </c>
      <c r="AB144" s="9"/>
      <c r="AC144" s="9"/>
      <c r="AD144" s="10">
        <v>21260</v>
      </c>
      <c r="AE144" s="8">
        <v>2.5</v>
      </c>
      <c r="AF144" s="9">
        <v>53</v>
      </c>
      <c r="AG144" s="9"/>
      <c r="AH144" s="9"/>
      <c r="AI144" s="10">
        <v>26675</v>
      </c>
      <c r="AJ144" s="8">
        <v>2.5</v>
      </c>
      <c r="AK144" s="9">
        <v>57</v>
      </c>
      <c r="AL144" s="9"/>
      <c r="AM144" s="9"/>
      <c r="AN144" s="10">
        <v>32333</v>
      </c>
      <c r="AO144" s="8">
        <v>2.5</v>
      </c>
      <c r="AP144" s="9">
        <v>60</v>
      </c>
      <c r="AQ144" s="9"/>
      <c r="AR144" s="9"/>
      <c r="AS144" s="10">
        <v>37803</v>
      </c>
      <c r="AT144" s="8">
        <v>2.5</v>
      </c>
      <c r="AU144" s="9">
        <v>65</v>
      </c>
      <c r="AV144" s="9"/>
      <c r="AW144" s="9"/>
      <c r="AX144" s="10">
        <v>43421</v>
      </c>
      <c r="AY144" s="8">
        <v>2.5</v>
      </c>
      <c r="AZ144" s="9">
        <v>68</v>
      </c>
      <c r="BA144" s="9"/>
      <c r="BB144" s="9"/>
      <c r="BC144" s="10">
        <v>49377</v>
      </c>
      <c r="BD144" s="8">
        <v>2.5</v>
      </c>
      <c r="BE144" s="9">
        <v>71</v>
      </c>
      <c r="BF144" s="9"/>
      <c r="BG144" s="9"/>
      <c r="BH144" s="10">
        <v>54673</v>
      </c>
    </row>
    <row r="145" spans="1:60" x14ac:dyDescent="0.25">
      <c r="A145" s="8">
        <v>2.5</v>
      </c>
      <c r="B145" s="9">
        <v>18</v>
      </c>
      <c r="C145" s="9"/>
      <c r="D145" s="9"/>
      <c r="E145" s="10">
        <v>1755</v>
      </c>
      <c r="F145" s="8">
        <v>2.5</v>
      </c>
      <c r="G145" s="9">
        <v>19</v>
      </c>
      <c r="H145" s="9"/>
      <c r="I145" s="9"/>
      <c r="J145" s="10">
        <v>2403</v>
      </c>
      <c r="K145" s="8">
        <v>2.5</v>
      </c>
      <c r="L145" s="9">
        <v>26</v>
      </c>
      <c r="M145" s="9"/>
      <c r="N145" s="9"/>
      <c r="O145" s="10">
        <v>4928</v>
      </c>
      <c r="P145" s="8">
        <v>2.5</v>
      </c>
      <c r="Q145" s="9">
        <v>35</v>
      </c>
      <c r="R145" s="9"/>
      <c r="S145" s="9"/>
      <c r="T145" s="10">
        <v>10415</v>
      </c>
      <c r="U145" s="8">
        <v>2.5</v>
      </c>
      <c r="V145" s="9">
        <v>41</v>
      </c>
      <c r="W145" s="9"/>
      <c r="X145" s="9"/>
      <c r="Y145" s="10">
        <v>15802</v>
      </c>
      <c r="Z145" s="8">
        <v>2.5</v>
      </c>
      <c r="AA145" s="9">
        <v>47</v>
      </c>
      <c r="AB145" s="9"/>
      <c r="AC145" s="9"/>
      <c r="AD145" s="10">
        <v>21468</v>
      </c>
      <c r="AE145" s="8">
        <v>2.5</v>
      </c>
      <c r="AF145" s="9">
        <v>53</v>
      </c>
      <c r="AG145" s="9"/>
      <c r="AH145" s="9"/>
      <c r="AI145" s="10">
        <v>26739</v>
      </c>
      <c r="AJ145" s="8">
        <v>2.5</v>
      </c>
      <c r="AK145" s="9">
        <v>57</v>
      </c>
      <c r="AL145" s="9"/>
      <c r="AM145" s="9"/>
      <c r="AN145" s="10">
        <v>32486</v>
      </c>
      <c r="AO145" s="8">
        <v>2.5</v>
      </c>
      <c r="AP145" s="9">
        <v>60</v>
      </c>
      <c r="AQ145" s="9"/>
      <c r="AR145" s="9"/>
      <c r="AS145" s="10">
        <v>37701</v>
      </c>
      <c r="AT145" s="8">
        <v>2.5</v>
      </c>
      <c r="AU145" s="9">
        <v>65</v>
      </c>
      <c r="AV145" s="9"/>
      <c r="AW145" s="9"/>
      <c r="AX145" s="10">
        <v>43347</v>
      </c>
      <c r="AY145" s="8">
        <v>2.5</v>
      </c>
      <c r="AZ145" s="9">
        <v>68</v>
      </c>
      <c r="BA145" s="9"/>
      <c r="BB145" s="9"/>
      <c r="BC145" s="10">
        <v>49530</v>
      </c>
      <c r="BD145" s="8">
        <v>2.5</v>
      </c>
      <c r="BE145" s="9">
        <v>71</v>
      </c>
      <c r="BF145" s="9"/>
      <c r="BG145" s="9"/>
      <c r="BH145" s="10">
        <v>54443</v>
      </c>
    </row>
    <row r="146" spans="1:60" x14ac:dyDescent="0.25">
      <c r="A146" s="8">
        <v>2.5</v>
      </c>
      <c r="B146" s="9">
        <v>18</v>
      </c>
      <c r="C146" s="9"/>
      <c r="D146" s="9"/>
      <c r="E146" s="10">
        <v>1723</v>
      </c>
      <c r="F146" s="8">
        <v>2.5</v>
      </c>
      <c r="G146" s="9">
        <v>19</v>
      </c>
      <c r="H146" s="9"/>
      <c r="I146" s="9"/>
      <c r="J146" s="10">
        <v>2321</v>
      </c>
      <c r="K146" s="8">
        <v>2.5</v>
      </c>
      <c r="L146" s="9">
        <v>26</v>
      </c>
      <c r="M146" s="9"/>
      <c r="N146" s="9"/>
      <c r="O146" s="10">
        <v>5029</v>
      </c>
      <c r="P146" s="8">
        <v>2.5</v>
      </c>
      <c r="Q146" s="9">
        <v>35</v>
      </c>
      <c r="R146" s="9"/>
      <c r="S146" s="9"/>
      <c r="T146" s="10">
        <v>10394</v>
      </c>
      <c r="U146" s="8">
        <v>2.5</v>
      </c>
      <c r="V146" s="9">
        <v>41</v>
      </c>
      <c r="W146" s="9"/>
      <c r="X146" s="9"/>
      <c r="Y146" s="10">
        <v>15668</v>
      </c>
      <c r="Z146" s="8">
        <v>2.5</v>
      </c>
      <c r="AA146" s="9">
        <v>47</v>
      </c>
      <c r="AB146" s="9"/>
      <c r="AC146" s="9"/>
      <c r="AD146" s="10">
        <v>21209</v>
      </c>
      <c r="AE146" s="8">
        <v>2.5</v>
      </c>
      <c r="AF146" s="9">
        <v>53</v>
      </c>
      <c r="AG146" s="9"/>
      <c r="AH146" s="9"/>
      <c r="AI146" s="10">
        <v>26763</v>
      </c>
      <c r="AJ146" s="8">
        <v>2.5</v>
      </c>
      <c r="AK146" s="9">
        <v>56</v>
      </c>
      <c r="AL146" s="9"/>
      <c r="AM146" s="9"/>
      <c r="AN146" s="10">
        <v>32357</v>
      </c>
      <c r="AO146" s="8">
        <v>2.5</v>
      </c>
      <c r="AP146" s="9">
        <v>60</v>
      </c>
      <c r="AQ146" s="9"/>
      <c r="AR146" s="9"/>
      <c r="AS146" s="10">
        <v>37999</v>
      </c>
      <c r="AT146" s="8">
        <v>2.5</v>
      </c>
      <c r="AU146" s="9">
        <v>65</v>
      </c>
      <c r="AV146" s="9"/>
      <c r="AW146" s="9"/>
      <c r="AX146" s="10">
        <v>43161</v>
      </c>
      <c r="AY146" s="8">
        <v>2.5</v>
      </c>
      <c r="AZ146" s="9">
        <v>68</v>
      </c>
      <c r="BA146" s="9"/>
      <c r="BB146" s="9"/>
      <c r="BC146" s="10">
        <v>49121</v>
      </c>
      <c r="BD146" s="8">
        <v>2.5</v>
      </c>
      <c r="BE146" s="9">
        <v>71</v>
      </c>
      <c r="BF146" s="9"/>
      <c r="BG146" s="9"/>
      <c r="BH146" s="10">
        <v>54840</v>
      </c>
    </row>
    <row r="147" spans="1:60" x14ac:dyDescent="0.25">
      <c r="A147" s="8">
        <v>2.5</v>
      </c>
      <c r="B147" s="9">
        <v>18</v>
      </c>
      <c r="C147" s="9"/>
      <c r="D147" s="9"/>
      <c r="E147" s="10">
        <v>1727</v>
      </c>
      <c r="F147" s="8">
        <v>2.5</v>
      </c>
      <c r="G147" s="9">
        <v>19</v>
      </c>
      <c r="H147" s="9"/>
      <c r="I147" s="9"/>
      <c r="J147" s="10">
        <v>2310</v>
      </c>
      <c r="K147" s="8">
        <v>2.5</v>
      </c>
      <c r="L147" s="9">
        <v>26</v>
      </c>
      <c r="M147" s="9"/>
      <c r="N147" s="9"/>
      <c r="O147" s="10">
        <v>4952</v>
      </c>
      <c r="P147" s="8">
        <v>2.5</v>
      </c>
      <c r="Q147" s="9">
        <v>35</v>
      </c>
      <c r="R147" s="9"/>
      <c r="S147" s="9"/>
      <c r="T147" s="10">
        <v>10369</v>
      </c>
      <c r="U147" s="8">
        <v>2.5</v>
      </c>
      <c r="V147" s="9">
        <v>41</v>
      </c>
      <c r="W147" s="9"/>
      <c r="X147" s="9"/>
      <c r="Y147" s="10">
        <v>15877</v>
      </c>
      <c r="Z147" s="8">
        <v>2.5</v>
      </c>
      <c r="AA147" s="9">
        <v>47</v>
      </c>
      <c r="AB147" s="9"/>
      <c r="AC147" s="9"/>
      <c r="AD147" s="10">
        <v>21226</v>
      </c>
      <c r="AE147" s="8">
        <v>2.5</v>
      </c>
      <c r="AF147" s="9">
        <v>53</v>
      </c>
      <c r="AG147" s="9"/>
      <c r="AH147" s="9"/>
      <c r="AI147" s="10">
        <v>26691</v>
      </c>
      <c r="AJ147" s="8">
        <v>2.5</v>
      </c>
      <c r="AK147" s="9">
        <v>57</v>
      </c>
      <c r="AL147" s="9"/>
      <c r="AM147" s="9"/>
      <c r="AN147" s="10">
        <v>32289</v>
      </c>
      <c r="AO147" s="8">
        <v>2.5</v>
      </c>
      <c r="AP147" s="9">
        <v>60</v>
      </c>
      <c r="AQ147" s="9"/>
      <c r="AR147" s="9"/>
      <c r="AS147" s="10">
        <v>38035</v>
      </c>
      <c r="AT147" s="8">
        <v>2.5</v>
      </c>
      <c r="AU147" s="9">
        <v>65</v>
      </c>
      <c r="AV147" s="9"/>
      <c r="AW147" s="9"/>
      <c r="AX147" s="10">
        <v>43165</v>
      </c>
      <c r="AY147" s="8">
        <v>2.5</v>
      </c>
      <c r="AZ147" s="9">
        <v>68</v>
      </c>
      <c r="BA147" s="9"/>
      <c r="BB147" s="9"/>
      <c r="BC147" s="10">
        <v>49288</v>
      </c>
      <c r="BD147" s="8">
        <v>2.5</v>
      </c>
      <c r="BE147" s="9">
        <v>70</v>
      </c>
      <c r="BF147" s="9"/>
      <c r="BG147" s="9"/>
      <c r="BH147" s="10">
        <v>54626</v>
      </c>
    </row>
    <row r="148" spans="1:60" x14ac:dyDescent="0.25">
      <c r="A148" s="8">
        <v>2.5</v>
      </c>
      <c r="B148" s="9">
        <v>18</v>
      </c>
      <c r="C148" s="9"/>
      <c r="D148" s="9"/>
      <c r="E148" s="10">
        <v>1770</v>
      </c>
      <c r="F148" s="8">
        <v>2.5</v>
      </c>
      <c r="G148" s="9">
        <v>19</v>
      </c>
      <c r="H148" s="9"/>
      <c r="I148" s="9"/>
      <c r="J148" s="10">
        <v>2305</v>
      </c>
      <c r="K148" s="8">
        <v>2.5</v>
      </c>
      <c r="L148" s="9">
        <v>26</v>
      </c>
      <c r="M148" s="9"/>
      <c r="N148" s="9"/>
      <c r="O148" s="10">
        <v>4908</v>
      </c>
      <c r="P148" s="8">
        <v>2.5</v>
      </c>
      <c r="Q148" s="9">
        <v>35</v>
      </c>
      <c r="R148" s="9"/>
      <c r="S148" s="9"/>
      <c r="T148" s="10">
        <v>10310</v>
      </c>
      <c r="U148" s="8">
        <v>2.5</v>
      </c>
      <c r="V148" s="9">
        <v>41</v>
      </c>
      <c r="W148" s="9"/>
      <c r="X148" s="9"/>
      <c r="Y148" s="10">
        <v>15807</v>
      </c>
      <c r="Z148" s="8">
        <v>2.5</v>
      </c>
      <c r="AA148" s="9">
        <v>47</v>
      </c>
      <c r="AB148" s="9"/>
      <c r="AC148" s="9"/>
      <c r="AD148" s="10">
        <v>21419</v>
      </c>
      <c r="AE148" s="8">
        <v>2.5</v>
      </c>
      <c r="AF148" s="9">
        <v>53</v>
      </c>
      <c r="AG148" s="9"/>
      <c r="AH148" s="9"/>
      <c r="AI148" s="10">
        <v>27044</v>
      </c>
      <c r="AJ148" s="8">
        <v>2.5</v>
      </c>
      <c r="AK148" s="9">
        <v>57</v>
      </c>
      <c r="AL148" s="9"/>
      <c r="AM148" s="9"/>
      <c r="AN148" s="10">
        <v>32249</v>
      </c>
      <c r="AO148" s="8">
        <v>2.5</v>
      </c>
      <c r="AP148" s="9">
        <v>60</v>
      </c>
      <c r="AQ148" s="9"/>
      <c r="AR148" s="9"/>
      <c r="AS148" s="10">
        <v>37815</v>
      </c>
      <c r="AT148" s="8">
        <v>2.5</v>
      </c>
      <c r="AU148" s="9">
        <v>65</v>
      </c>
      <c r="AV148" s="9"/>
      <c r="AW148" s="9"/>
      <c r="AX148" s="10">
        <v>43439</v>
      </c>
      <c r="AY148" s="8">
        <v>2.5</v>
      </c>
      <c r="AZ148" s="9">
        <v>68</v>
      </c>
      <c r="BA148" s="9"/>
      <c r="BB148" s="9"/>
      <c r="BC148" s="10">
        <v>49102</v>
      </c>
      <c r="BD148" s="8">
        <v>2.5</v>
      </c>
      <c r="BE148" s="9">
        <v>71</v>
      </c>
      <c r="BF148" s="9"/>
      <c r="BG148" s="9"/>
      <c r="BH148" s="10">
        <v>54983</v>
      </c>
    </row>
    <row r="149" spans="1:60" x14ac:dyDescent="0.25">
      <c r="A149" s="8">
        <v>2.5</v>
      </c>
      <c r="B149" s="9">
        <v>18</v>
      </c>
      <c r="C149" s="9"/>
      <c r="D149" s="9"/>
      <c r="E149" s="10">
        <v>1775</v>
      </c>
      <c r="F149" s="8">
        <v>2.5</v>
      </c>
      <c r="G149" s="9">
        <v>19</v>
      </c>
      <c r="H149" s="9"/>
      <c r="I149" s="9"/>
      <c r="J149" s="10">
        <v>2403</v>
      </c>
      <c r="K149" s="8">
        <v>2.5</v>
      </c>
      <c r="L149" s="9">
        <v>26</v>
      </c>
      <c r="M149" s="9"/>
      <c r="N149" s="9"/>
      <c r="O149" s="10">
        <v>4925</v>
      </c>
      <c r="P149" s="8">
        <v>2.5</v>
      </c>
      <c r="Q149" s="9">
        <v>35</v>
      </c>
      <c r="R149" s="9"/>
      <c r="S149" s="9"/>
      <c r="T149" s="10">
        <v>10343</v>
      </c>
      <c r="U149" s="8">
        <v>2.5</v>
      </c>
      <c r="V149" s="9">
        <v>41</v>
      </c>
      <c r="W149" s="9"/>
      <c r="X149" s="9"/>
      <c r="Y149" s="10">
        <v>15873</v>
      </c>
      <c r="Z149" s="8">
        <v>2.5</v>
      </c>
      <c r="AA149" s="9">
        <v>47</v>
      </c>
      <c r="AB149" s="9"/>
      <c r="AC149" s="9"/>
      <c r="AD149" s="10">
        <v>21315</v>
      </c>
      <c r="AE149" s="8">
        <v>2.5</v>
      </c>
      <c r="AF149" s="9">
        <v>53</v>
      </c>
      <c r="AG149" s="9"/>
      <c r="AH149" s="9"/>
      <c r="AI149" s="10">
        <v>26937</v>
      </c>
      <c r="AJ149" s="8">
        <v>2.5</v>
      </c>
      <c r="AK149" s="9">
        <v>57</v>
      </c>
      <c r="AL149" s="9"/>
      <c r="AM149" s="9"/>
      <c r="AN149" s="10">
        <v>32310</v>
      </c>
      <c r="AO149" s="8">
        <v>2.5</v>
      </c>
      <c r="AP149" s="9">
        <v>60</v>
      </c>
      <c r="AQ149" s="9"/>
      <c r="AR149" s="9"/>
      <c r="AS149" s="10">
        <v>37891</v>
      </c>
      <c r="AT149" s="8">
        <v>2.5</v>
      </c>
      <c r="AU149" s="9">
        <v>65</v>
      </c>
      <c r="AV149" s="9"/>
      <c r="AW149" s="9"/>
      <c r="AX149" s="10">
        <v>43567</v>
      </c>
      <c r="AY149" s="8">
        <v>2.5</v>
      </c>
      <c r="AZ149" s="9">
        <v>68</v>
      </c>
      <c r="BA149" s="9"/>
      <c r="BB149" s="9"/>
      <c r="BC149" s="10">
        <v>49272</v>
      </c>
      <c r="BD149" s="8">
        <v>2.5</v>
      </c>
      <c r="BE149" s="9">
        <v>71</v>
      </c>
      <c r="BF149" s="9"/>
      <c r="BG149" s="9"/>
      <c r="BH149" s="10">
        <v>54617</v>
      </c>
    </row>
    <row r="150" spans="1:60" x14ac:dyDescent="0.25">
      <c r="A150" s="8">
        <v>2.5</v>
      </c>
      <c r="B150" s="9">
        <v>18</v>
      </c>
      <c r="C150" s="9"/>
      <c r="D150" s="9"/>
      <c r="E150" s="10">
        <v>1728</v>
      </c>
      <c r="F150" s="8">
        <v>2.5</v>
      </c>
      <c r="G150" s="9">
        <v>19</v>
      </c>
      <c r="H150" s="9"/>
      <c r="I150" s="9"/>
      <c r="J150" s="10">
        <v>2322</v>
      </c>
      <c r="K150" s="8">
        <v>2.5</v>
      </c>
      <c r="L150" s="9">
        <v>26</v>
      </c>
      <c r="M150" s="9"/>
      <c r="N150" s="9"/>
      <c r="O150" s="10">
        <v>4939</v>
      </c>
      <c r="P150" s="8">
        <v>2.5</v>
      </c>
      <c r="Q150" s="9">
        <v>35</v>
      </c>
      <c r="R150" s="9"/>
      <c r="S150" s="9"/>
      <c r="T150" s="10">
        <v>10288</v>
      </c>
      <c r="U150" s="8">
        <v>2.5</v>
      </c>
      <c r="V150" s="9">
        <v>41</v>
      </c>
      <c r="W150" s="9"/>
      <c r="X150" s="9"/>
      <c r="Y150" s="10">
        <v>15802</v>
      </c>
      <c r="Z150" s="8">
        <v>2.5</v>
      </c>
      <c r="AA150" s="9">
        <v>47</v>
      </c>
      <c r="AB150" s="9"/>
      <c r="AC150" s="9"/>
      <c r="AD150" s="10">
        <v>21371</v>
      </c>
      <c r="AE150" s="8">
        <v>2.5</v>
      </c>
      <c r="AF150" s="9">
        <v>52</v>
      </c>
      <c r="AG150" s="9"/>
      <c r="AH150" s="9"/>
      <c r="AI150" s="10">
        <v>26867</v>
      </c>
      <c r="AJ150" s="8">
        <v>2.5</v>
      </c>
      <c r="AK150" s="9">
        <v>57</v>
      </c>
      <c r="AL150" s="9"/>
      <c r="AM150" s="9"/>
      <c r="AN150" s="10">
        <v>32601</v>
      </c>
      <c r="AO150" s="8">
        <v>2.5</v>
      </c>
      <c r="AP150" s="9">
        <v>60</v>
      </c>
      <c r="AQ150" s="9"/>
      <c r="AR150" s="9"/>
      <c r="AS150" s="10">
        <v>37839</v>
      </c>
      <c r="AT150" s="8">
        <v>2.5</v>
      </c>
      <c r="AU150" s="9">
        <v>65</v>
      </c>
      <c r="AV150" s="9"/>
      <c r="AW150" s="9"/>
      <c r="AX150" s="10">
        <v>43460</v>
      </c>
      <c r="AY150" s="8">
        <v>2.5</v>
      </c>
      <c r="AZ150" s="9">
        <v>68</v>
      </c>
      <c r="BA150" s="9"/>
      <c r="BB150" s="9"/>
      <c r="BC150" s="10">
        <v>49223</v>
      </c>
      <c r="BD150" s="8">
        <v>2.5</v>
      </c>
      <c r="BE150" s="9">
        <v>71</v>
      </c>
      <c r="BF150" s="9"/>
      <c r="BG150" s="9"/>
      <c r="BH150" s="10">
        <v>54704</v>
      </c>
    </row>
    <row r="151" spans="1:60" x14ac:dyDescent="0.25">
      <c r="A151" s="8">
        <v>2.5</v>
      </c>
      <c r="B151" s="9">
        <v>18</v>
      </c>
      <c r="C151" s="9"/>
      <c r="D151" s="9"/>
      <c r="E151" s="10">
        <v>1788</v>
      </c>
      <c r="F151" s="8">
        <v>2.5</v>
      </c>
      <c r="G151" s="9">
        <v>19</v>
      </c>
      <c r="H151" s="9"/>
      <c r="I151" s="9"/>
      <c r="J151" s="10">
        <v>2305</v>
      </c>
      <c r="K151" s="8">
        <v>2.5</v>
      </c>
      <c r="L151" s="9">
        <v>25</v>
      </c>
      <c r="M151" s="9"/>
      <c r="N151" s="9"/>
      <c r="O151" s="10">
        <v>5004</v>
      </c>
      <c r="P151" s="8">
        <v>2.5</v>
      </c>
      <c r="Q151" s="9">
        <v>35</v>
      </c>
      <c r="R151" s="9"/>
      <c r="S151" s="9"/>
      <c r="T151" s="10">
        <v>10187</v>
      </c>
      <c r="U151" s="8">
        <v>2.5</v>
      </c>
      <c r="V151" s="9">
        <v>41</v>
      </c>
      <c r="W151" s="9"/>
      <c r="X151" s="9"/>
      <c r="Y151" s="10">
        <v>15655</v>
      </c>
      <c r="Z151" s="8">
        <v>2.5</v>
      </c>
      <c r="AA151" s="9">
        <v>47</v>
      </c>
      <c r="AB151" s="9"/>
      <c r="AC151" s="9"/>
      <c r="AD151" s="10">
        <v>21230</v>
      </c>
      <c r="AE151" s="8">
        <v>2.5</v>
      </c>
      <c r="AF151" s="9">
        <v>53</v>
      </c>
      <c r="AG151" s="9"/>
      <c r="AH151" s="9"/>
      <c r="AI151" s="10">
        <v>26892</v>
      </c>
      <c r="AJ151" s="8">
        <v>2.5</v>
      </c>
      <c r="AK151" s="9">
        <v>57</v>
      </c>
      <c r="AL151" s="9"/>
      <c r="AM151" s="9"/>
      <c r="AN151" s="10">
        <v>32208</v>
      </c>
      <c r="AO151" s="8">
        <v>2.5</v>
      </c>
      <c r="AP151" s="9">
        <v>60</v>
      </c>
      <c r="AQ151" s="9"/>
      <c r="AR151" s="9"/>
      <c r="AS151" s="10">
        <v>37902</v>
      </c>
      <c r="AT151" s="8">
        <v>2.5</v>
      </c>
      <c r="AU151" s="9">
        <v>65</v>
      </c>
      <c r="AV151" s="9"/>
      <c r="AW151" s="9"/>
      <c r="AX151" s="10">
        <v>43605</v>
      </c>
      <c r="AY151" s="8">
        <v>2.5</v>
      </c>
      <c r="AZ151" s="9">
        <v>67</v>
      </c>
      <c r="BA151" s="9"/>
      <c r="BB151" s="9"/>
      <c r="BC151" s="10">
        <v>49309</v>
      </c>
      <c r="BD151" s="8">
        <v>2.5</v>
      </c>
      <c r="BE151" s="9">
        <v>70</v>
      </c>
      <c r="BF151" s="9"/>
      <c r="BG151" s="9"/>
      <c r="BH151" s="10">
        <v>54544</v>
      </c>
    </row>
    <row r="152" spans="1:60" x14ac:dyDescent="0.25">
      <c r="A152" s="8">
        <v>2.5</v>
      </c>
      <c r="B152" s="9">
        <v>18</v>
      </c>
      <c r="C152" s="9"/>
      <c r="D152" s="9"/>
      <c r="E152" s="10">
        <v>1788</v>
      </c>
      <c r="F152" s="8">
        <v>2.5</v>
      </c>
      <c r="G152" s="9">
        <v>19</v>
      </c>
      <c r="H152" s="9"/>
      <c r="I152" s="9"/>
      <c r="J152" s="10">
        <v>2316</v>
      </c>
      <c r="K152" s="8">
        <v>2.5</v>
      </c>
      <c r="L152" s="9">
        <v>26</v>
      </c>
      <c r="M152" s="9"/>
      <c r="N152" s="9"/>
      <c r="O152" s="10">
        <v>5003</v>
      </c>
      <c r="P152" s="8">
        <v>2.5</v>
      </c>
      <c r="Q152" s="9">
        <v>35</v>
      </c>
      <c r="R152" s="9"/>
      <c r="S152" s="9"/>
      <c r="T152" s="10">
        <v>10256</v>
      </c>
      <c r="U152" s="8">
        <v>2.5</v>
      </c>
      <c r="V152" s="9">
        <v>41</v>
      </c>
      <c r="W152" s="9"/>
      <c r="X152" s="9"/>
      <c r="Y152" s="10">
        <v>16015</v>
      </c>
      <c r="Z152" s="8">
        <v>2.5</v>
      </c>
      <c r="AA152" s="9">
        <v>47</v>
      </c>
      <c r="AB152" s="9"/>
      <c r="AC152" s="9"/>
      <c r="AD152" s="10">
        <v>21456</v>
      </c>
      <c r="AE152" s="8">
        <v>2.5</v>
      </c>
      <c r="AF152" s="9">
        <v>53</v>
      </c>
      <c r="AG152" s="9"/>
      <c r="AH152" s="9"/>
      <c r="AI152" s="10">
        <v>26774</v>
      </c>
      <c r="AJ152" s="8">
        <v>2.5</v>
      </c>
      <c r="AK152" s="9">
        <v>57</v>
      </c>
      <c r="AL152" s="9"/>
      <c r="AM152" s="9"/>
      <c r="AN152" s="10">
        <v>32375</v>
      </c>
      <c r="AO152" s="8">
        <v>2.5</v>
      </c>
      <c r="AP152" s="9">
        <v>60</v>
      </c>
      <c r="AQ152" s="9"/>
      <c r="AR152" s="9"/>
      <c r="AS152" s="10">
        <v>37780</v>
      </c>
      <c r="AT152" s="8">
        <v>2.5</v>
      </c>
      <c r="AU152" s="9">
        <v>65</v>
      </c>
      <c r="AV152" s="9"/>
      <c r="AW152" s="9"/>
      <c r="AX152" s="10">
        <v>43472</v>
      </c>
      <c r="AY152" s="8">
        <v>2.5</v>
      </c>
      <c r="AZ152" s="9">
        <v>68</v>
      </c>
      <c r="BA152" s="9"/>
      <c r="BB152" s="9"/>
      <c r="BC152" s="10">
        <v>49218</v>
      </c>
      <c r="BD152" s="8">
        <v>2.5</v>
      </c>
      <c r="BE152" s="9">
        <v>71</v>
      </c>
      <c r="BF152" s="9"/>
      <c r="BG152" s="9"/>
      <c r="BH152" s="10">
        <v>54927</v>
      </c>
    </row>
    <row r="153" spans="1:60" x14ac:dyDescent="0.25">
      <c r="A153" s="20">
        <v>2.5</v>
      </c>
      <c r="B153" s="21">
        <v>18</v>
      </c>
      <c r="C153" s="21"/>
      <c r="D153" s="21"/>
      <c r="E153" s="22">
        <v>1761</v>
      </c>
      <c r="F153" s="20">
        <v>2.5</v>
      </c>
      <c r="G153" s="21">
        <v>19</v>
      </c>
      <c r="H153" s="21"/>
      <c r="I153" s="21"/>
      <c r="J153" s="22">
        <v>2345</v>
      </c>
      <c r="K153" s="20">
        <v>2.5</v>
      </c>
      <c r="L153" s="21">
        <v>26</v>
      </c>
      <c r="M153" s="21"/>
      <c r="N153" s="21"/>
      <c r="O153" s="22">
        <v>4979</v>
      </c>
      <c r="P153" s="20">
        <v>2.5</v>
      </c>
      <c r="Q153" s="21">
        <v>35</v>
      </c>
      <c r="R153" s="21"/>
      <c r="S153" s="21"/>
      <c r="T153" s="22">
        <v>10286</v>
      </c>
      <c r="U153" s="20">
        <v>2.5</v>
      </c>
      <c r="V153" s="21">
        <v>41</v>
      </c>
      <c r="W153" s="21"/>
      <c r="X153" s="21"/>
      <c r="Y153" s="22">
        <v>15792</v>
      </c>
      <c r="Z153" s="20">
        <v>2.5</v>
      </c>
      <c r="AA153" s="21">
        <v>47</v>
      </c>
      <c r="AB153" s="21"/>
      <c r="AC153" s="21"/>
      <c r="AD153" s="22">
        <v>21025</v>
      </c>
      <c r="AE153" s="20">
        <v>2.5</v>
      </c>
      <c r="AF153" s="21">
        <v>53</v>
      </c>
      <c r="AG153" s="21"/>
      <c r="AH153" s="21"/>
      <c r="AI153" s="22">
        <v>26937</v>
      </c>
      <c r="AJ153" s="20">
        <v>2.5</v>
      </c>
      <c r="AK153" s="21">
        <v>57</v>
      </c>
      <c r="AL153" s="21"/>
      <c r="AM153" s="21"/>
      <c r="AN153" s="22">
        <v>32523</v>
      </c>
      <c r="AO153" s="20">
        <v>2.5</v>
      </c>
      <c r="AP153" s="21">
        <v>60</v>
      </c>
      <c r="AQ153" s="21"/>
      <c r="AR153" s="21"/>
      <c r="AS153" s="22">
        <v>37441</v>
      </c>
      <c r="AT153" s="20">
        <v>2.5</v>
      </c>
      <c r="AU153" s="21">
        <v>65</v>
      </c>
      <c r="AV153" s="21"/>
      <c r="AW153" s="21"/>
      <c r="AX153" s="22">
        <v>43599</v>
      </c>
      <c r="AY153" s="20">
        <v>2.5</v>
      </c>
      <c r="AZ153" s="21">
        <v>68</v>
      </c>
      <c r="BA153" s="21"/>
      <c r="BB153" s="21"/>
      <c r="BC153" s="22">
        <v>49151</v>
      </c>
      <c r="BD153" s="20">
        <v>2.5</v>
      </c>
      <c r="BE153" s="21">
        <v>71</v>
      </c>
      <c r="BF153" s="21"/>
      <c r="BG153" s="21"/>
      <c r="BH153" s="22">
        <v>54605</v>
      </c>
    </row>
    <row r="154" spans="1:60" x14ac:dyDescent="0.25">
      <c r="A154" s="8">
        <v>2.6</v>
      </c>
      <c r="B154" s="9">
        <v>15</v>
      </c>
      <c r="C154" s="9"/>
      <c r="D154" s="9"/>
      <c r="E154" s="10">
        <v>1558</v>
      </c>
      <c r="F154" s="8">
        <v>2.6</v>
      </c>
      <c r="G154" s="9">
        <v>16</v>
      </c>
      <c r="H154" s="9"/>
      <c r="I154" s="9"/>
      <c r="J154" s="10">
        <v>1853</v>
      </c>
      <c r="K154" s="8">
        <v>2.6</v>
      </c>
      <c r="L154" s="9">
        <v>21</v>
      </c>
      <c r="M154" s="9"/>
      <c r="N154" s="9"/>
      <c r="O154" s="10">
        <v>4044</v>
      </c>
      <c r="P154" s="8">
        <v>2.6</v>
      </c>
      <c r="Q154" s="9">
        <v>29</v>
      </c>
      <c r="R154" s="9"/>
      <c r="S154" s="9"/>
      <c r="T154" s="10">
        <v>8696</v>
      </c>
      <c r="U154" s="8">
        <v>2.6</v>
      </c>
      <c r="V154" s="9">
        <v>34</v>
      </c>
      <c r="W154" s="9"/>
      <c r="X154" s="9"/>
      <c r="Y154" s="10">
        <v>13339</v>
      </c>
      <c r="Z154" s="8">
        <v>2.6</v>
      </c>
      <c r="AA154" s="9">
        <v>38</v>
      </c>
      <c r="AB154" s="9"/>
      <c r="AC154" s="9"/>
      <c r="AD154" s="10">
        <v>17927</v>
      </c>
      <c r="AE154" s="8">
        <v>2.6</v>
      </c>
      <c r="AF154" s="9">
        <v>41</v>
      </c>
      <c r="AG154" s="9"/>
      <c r="AH154" s="9"/>
      <c r="AI154" s="10">
        <v>22934</v>
      </c>
      <c r="AJ154" s="8">
        <v>2.6</v>
      </c>
      <c r="AK154" s="9">
        <v>44</v>
      </c>
      <c r="AL154" s="9"/>
      <c r="AM154" s="9"/>
      <c r="AN154" s="10">
        <v>27559</v>
      </c>
      <c r="AO154" s="8">
        <v>2.6</v>
      </c>
      <c r="AP154" s="9">
        <v>48</v>
      </c>
      <c r="AQ154" s="9"/>
      <c r="AR154" s="9"/>
      <c r="AS154" s="10">
        <v>32674</v>
      </c>
      <c r="AT154" s="8">
        <v>2.6</v>
      </c>
      <c r="AU154" s="9">
        <v>51</v>
      </c>
      <c r="AV154" s="9"/>
      <c r="AW154" s="9"/>
      <c r="AX154" s="10">
        <v>37133</v>
      </c>
      <c r="AY154" s="8">
        <v>2.6</v>
      </c>
      <c r="AZ154" s="9">
        <v>53</v>
      </c>
      <c r="BA154" s="9"/>
      <c r="BB154" s="9"/>
      <c r="BC154" s="10">
        <v>41601</v>
      </c>
      <c r="BD154" s="8">
        <v>2.6</v>
      </c>
      <c r="BE154" s="9">
        <v>55</v>
      </c>
      <c r="BF154" s="9"/>
      <c r="BG154" s="9"/>
      <c r="BH154" s="10">
        <v>46450</v>
      </c>
    </row>
    <row r="155" spans="1:60" x14ac:dyDescent="0.25">
      <c r="A155" s="8">
        <v>2.6</v>
      </c>
      <c r="B155" s="9">
        <v>15</v>
      </c>
      <c r="C155" s="9"/>
      <c r="D155" s="9"/>
      <c r="E155" s="10">
        <v>1548</v>
      </c>
      <c r="F155" s="8">
        <v>2.6</v>
      </c>
      <c r="G155" s="9">
        <v>16</v>
      </c>
      <c r="H155" s="9"/>
      <c r="I155" s="9"/>
      <c r="J155" s="10">
        <v>1959</v>
      </c>
      <c r="K155" s="8">
        <v>2.6</v>
      </c>
      <c r="L155" s="9">
        <v>21</v>
      </c>
      <c r="M155" s="9"/>
      <c r="N155" s="9"/>
      <c r="O155" s="10">
        <v>4263</v>
      </c>
      <c r="P155" s="8">
        <v>2.6</v>
      </c>
      <c r="Q155" s="9">
        <v>29</v>
      </c>
      <c r="R155" s="9"/>
      <c r="S155" s="9"/>
      <c r="T155" s="10">
        <v>8645</v>
      </c>
      <c r="U155" s="8">
        <v>2.6</v>
      </c>
      <c r="V155" s="9">
        <v>34</v>
      </c>
      <c r="W155" s="9"/>
      <c r="X155" s="9"/>
      <c r="Y155" s="10">
        <v>13409</v>
      </c>
      <c r="Z155" s="8">
        <v>2.6</v>
      </c>
      <c r="AA155" s="9">
        <v>38</v>
      </c>
      <c r="AB155" s="9"/>
      <c r="AC155" s="9"/>
      <c r="AD155" s="10">
        <v>17947</v>
      </c>
      <c r="AE155" s="8">
        <v>2.6</v>
      </c>
      <c r="AF155" s="9">
        <v>41</v>
      </c>
      <c r="AG155" s="9"/>
      <c r="AH155" s="9"/>
      <c r="AI155" s="10">
        <v>22759</v>
      </c>
      <c r="AJ155" s="8">
        <v>2.6</v>
      </c>
      <c r="AK155" s="9">
        <v>44</v>
      </c>
      <c r="AL155" s="9"/>
      <c r="AM155" s="9"/>
      <c r="AN155" s="10">
        <v>27399</v>
      </c>
      <c r="AO155" s="8">
        <v>2.6</v>
      </c>
      <c r="AP155" s="9">
        <v>48</v>
      </c>
      <c r="AQ155" s="9"/>
      <c r="AR155" s="9"/>
      <c r="AS155" s="10">
        <v>32399</v>
      </c>
      <c r="AT155" s="8">
        <v>2.6</v>
      </c>
      <c r="AU155" s="9">
        <v>51</v>
      </c>
      <c r="AV155" s="9"/>
      <c r="AW155" s="9"/>
      <c r="AX155" s="10">
        <v>36650</v>
      </c>
      <c r="AY155" s="8">
        <v>2.6</v>
      </c>
      <c r="AZ155" s="9">
        <v>52</v>
      </c>
      <c r="BA155" s="9"/>
      <c r="BB155" s="9"/>
      <c r="BC155" s="10">
        <v>42005</v>
      </c>
      <c r="BD155" s="8">
        <v>2.6</v>
      </c>
      <c r="BE155" s="9">
        <v>55</v>
      </c>
      <c r="BF155" s="9"/>
      <c r="BG155" s="9"/>
      <c r="BH155" s="10">
        <v>46456</v>
      </c>
    </row>
    <row r="156" spans="1:60" x14ac:dyDescent="0.25">
      <c r="A156" s="8">
        <v>2.6</v>
      </c>
      <c r="B156" s="9">
        <v>15</v>
      </c>
      <c r="C156" s="9"/>
      <c r="D156" s="9"/>
      <c r="E156" s="10">
        <v>1564</v>
      </c>
      <c r="F156" s="8">
        <v>2.6</v>
      </c>
      <c r="G156" s="9">
        <v>16</v>
      </c>
      <c r="H156" s="9"/>
      <c r="I156" s="9"/>
      <c r="J156" s="10">
        <v>1957</v>
      </c>
      <c r="K156" s="8">
        <v>2.6</v>
      </c>
      <c r="L156" s="9">
        <v>21</v>
      </c>
      <c r="M156" s="9"/>
      <c r="N156" s="9"/>
      <c r="O156" s="10">
        <v>4097</v>
      </c>
      <c r="P156" s="8">
        <v>2.6</v>
      </c>
      <c r="Q156" s="9">
        <v>29</v>
      </c>
      <c r="R156" s="9"/>
      <c r="S156" s="9"/>
      <c r="T156" s="10">
        <v>8672</v>
      </c>
      <c r="U156" s="8">
        <v>2.6</v>
      </c>
      <c r="V156" s="9">
        <v>34</v>
      </c>
      <c r="W156" s="9"/>
      <c r="X156" s="9"/>
      <c r="Y156" s="10">
        <v>13202</v>
      </c>
      <c r="Z156" s="8">
        <v>2.6</v>
      </c>
      <c r="AA156" s="9">
        <v>38</v>
      </c>
      <c r="AB156" s="9"/>
      <c r="AC156" s="9"/>
      <c r="AD156" s="10">
        <v>17940</v>
      </c>
      <c r="AE156" s="8">
        <v>2.6</v>
      </c>
      <c r="AF156" s="9">
        <v>41</v>
      </c>
      <c r="AG156" s="9"/>
      <c r="AH156" s="9"/>
      <c r="AI156" s="10">
        <v>22692</v>
      </c>
      <c r="AJ156" s="8">
        <v>2.6</v>
      </c>
      <c r="AK156" s="9">
        <v>44</v>
      </c>
      <c r="AL156" s="9"/>
      <c r="AM156" s="9"/>
      <c r="AN156" s="10">
        <v>27645</v>
      </c>
      <c r="AO156" s="8">
        <v>2.6</v>
      </c>
      <c r="AP156" s="9">
        <v>48</v>
      </c>
      <c r="AQ156" s="9"/>
      <c r="AR156" s="9"/>
      <c r="AS156" s="10">
        <v>32350</v>
      </c>
      <c r="AT156" s="8">
        <v>2.6</v>
      </c>
      <c r="AU156" s="9">
        <v>51</v>
      </c>
      <c r="AV156" s="9"/>
      <c r="AW156" s="9"/>
      <c r="AX156" s="10">
        <v>37361</v>
      </c>
      <c r="AY156" s="8">
        <v>2.6</v>
      </c>
      <c r="AZ156" s="9">
        <v>53</v>
      </c>
      <c r="BA156" s="9"/>
      <c r="BB156" s="9"/>
      <c r="BC156" s="10">
        <v>42030</v>
      </c>
      <c r="BD156" s="8">
        <v>2.6</v>
      </c>
      <c r="BE156" s="9">
        <v>54</v>
      </c>
      <c r="BF156" s="9"/>
      <c r="BG156" s="9"/>
      <c r="BH156" s="10">
        <v>46365</v>
      </c>
    </row>
    <row r="157" spans="1:60" x14ac:dyDescent="0.25">
      <c r="A157" s="8">
        <v>2.6</v>
      </c>
      <c r="B157" s="9">
        <v>15</v>
      </c>
      <c r="C157" s="9"/>
      <c r="D157" s="9"/>
      <c r="E157" s="10">
        <v>1534</v>
      </c>
      <c r="F157" s="8">
        <v>2.6</v>
      </c>
      <c r="G157" s="9">
        <v>16</v>
      </c>
      <c r="H157" s="9"/>
      <c r="I157" s="9"/>
      <c r="J157" s="10">
        <v>1930</v>
      </c>
      <c r="K157" s="8">
        <v>2.6</v>
      </c>
      <c r="L157" s="9">
        <v>21</v>
      </c>
      <c r="M157" s="9"/>
      <c r="N157" s="9"/>
      <c r="O157" s="10">
        <v>4169</v>
      </c>
      <c r="P157" s="8">
        <v>2.6</v>
      </c>
      <c r="Q157" s="9">
        <v>29</v>
      </c>
      <c r="R157" s="9"/>
      <c r="S157" s="9"/>
      <c r="T157" s="10">
        <v>8791</v>
      </c>
      <c r="U157" s="8">
        <v>2.6</v>
      </c>
      <c r="V157" s="9">
        <v>34</v>
      </c>
      <c r="W157" s="9"/>
      <c r="X157" s="9"/>
      <c r="Y157" s="10">
        <v>13171</v>
      </c>
      <c r="Z157" s="8">
        <v>2.6</v>
      </c>
      <c r="AA157" s="9">
        <v>38</v>
      </c>
      <c r="AB157" s="9"/>
      <c r="AC157" s="9"/>
      <c r="AD157" s="10">
        <v>18113</v>
      </c>
      <c r="AE157" s="8">
        <v>2.6</v>
      </c>
      <c r="AF157" s="9">
        <v>41</v>
      </c>
      <c r="AG157" s="9"/>
      <c r="AH157" s="9"/>
      <c r="AI157" s="10">
        <v>22762</v>
      </c>
      <c r="AJ157" s="8">
        <v>2.6</v>
      </c>
      <c r="AK157" s="9">
        <v>44</v>
      </c>
      <c r="AL157" s="9"/>
      <c r="AM157" s="9"/>
      <c r="AN157" s="10">
        <v>27571</v>
      </c>
      <c r="AO157" s="8">
        <v>2.6</v>
      </c>
      <c r="AP157" s="9">
        <v>48</v>
      </c>
      <c r="AQ157" s="9"/>
      <c r="AR157" s="9"/>
      <c r="AS157" s="10">
        <v>32408</v>
      </c>
      <c r="AT157" s="8">
        <v>2.6</v>
      </c>
      <c r="AU157" s="9">
        <v>51</v>
      </c>
      <c r="AV157" s="9"/>
      <c r="AW157" s="9"/>
      <c r="AX157" s="10">
        <v>36945</v>
      </c>
      <c r="AY157" s="8">
        <v>2.6</v>
      </c>
      <c r="AZ157" s="9">
        <v>53</v>
      </c>
      <c r="BA157" s="9"/>
      <c r="BB157" s="9"/>
      <c r="BC157" s="10">
        <v>41899</v>
      </c>
      <c r="BD157" s="8">
        <v>2.6</v>
      </c>
      <c r="BE157" s="9">
        <v>55</v>
      </c>
      <c r="BF157" s="9"/>
      <c r="BG157" s="9"/>
      <c r="BH157" s="10">
        <v>46477</v>
      </c>
    </row>
    <row r="158" spans="1:60" x14ac:dyDescent="0.25">
      <c r="A158" s="8">
        <v>2.6</v>
      </c>
      <c r="B158" s="9">
        <v>14</v>
      </c>
      <c r="C158" s="9"/>
      <c r="D158" s="9"/>
      <c r="E158" s="10">
        <v>1539</v>
      </c>
      <c r="F158" s="8">
        <v>2.6</v>
      </c>
      <c r="G158" s="9">
        <v>16</v>
      </c>
      <c r="H158" s="9"/>
      <c r="I158" s="9"/>
      <c r="J158" s="10">
        <v>2009</v>
      </c>
      <c r="K158" s="8">
        <v>2.6</v>
      </c>
      <c r="L158" s="9">
        <v>21</v>
      </c>
      <c r="M158" s="9"/>
      <c r="N158" s="9"/>
      <c r="O158" s="10">
        <v>4145</v>
      </c>
      <c r="P158" s="8">
        <v>2.6</v>
      </c>
      <c r="Q158" s="9">
        <v>28</v>
      </c>
      <c r="R158" s="9"/>
      <c r="S158" s="9"/>
      <c r="T158" s="10">
        <v>8791</v>
      </c>
      <c r="U158" s="8">
        <v>2.6</v>
      </c>
      <c r="V158" s="9">
        <v>34</v>
      </c>
      <c r="W158" s="9"/>
      <c r="X158" s="9"/>
      <c r="Y158" s="10">
        <v>13539</v>
      </c>
      <c r="Z158" s="8">
        <v>2.6</v>
      </c>
      <c r="AA158" s="9">
        <v>38</v>
      </c>
      <c r="AB158" s="9"/>
      <c r="AC158" s="9"/>
      <c r="AD158" s="10">
        <v>17861</v>
      </c>
      <c r="AE158" s="8">
        <v>2.6</v>
      </c>
      <c r="AF158" s="9">
        <v>41</v>
      </c>
      <c r="AG158" s="9"/>
      <c r="AH158" s="9"/>
      <c r="AI158" s="10">
        <v>22721</v>
      </c>
      <c r="AJ158" s="8">
        <v>2.6</v>
      </c>
      <c r="AK158" s="9">
        <v>44</v>
      </c>
      <c r="AL158" s="9"/>
      <c r="AM158" s="9"/>
      <c r="AN158" s="10">
        <v>27158</v>
      </c>
      <c r="AO158" s="8">
        <v>2.6</v>
      </c>
      <c r="AP158" s="9">
        <v>48</v>
      </c>
      <c r="AQ158" s="9"/>
      <c r="AR158" s="9"/>
      <c r="AS158" s="10">
        <v>32635</v>
      </c>
      <c r="AT158" s="8">
        <v>2.6</v>
      </c>
      <c r="AU158" s="9">
        <v>50</v>
      </c>
      <c r="AV158" s="9"/>
      <c r="AW158" s="9"/>
      <c r="AX158" s="10">
        <v>37115</v>
      </c>
      <c r="AY158" s="8">
        <v>2.6</v>
      </c>
      <c r="AZ158" s="9">
        <v>53</v>
      </c>
      <c r="BA158" s="9"/>
      <c r="BB158" s="9"/>
      <c r="BC158" s="10">
        <v>41862</v>
      </c>
      <c r="BD158" s="8">
        <v>2.6</v>
      </c>
      <c r="BE158" s="9">
        <v>55</v>
      </c>
      <c r="BF158" s="9"/>
      <c r="BG158" s="9"/>
      <c r="BH158" s="10">
        <v>46593</v>
      </c>
    </row>
    <row r="159" spans="1:60" x14ac:dyDescent="0.25">
      <c r="A159" s="8">
        <v>2.6</v>
      </c>
      <c r="B159" s="9">
        <v>15</v>
      </c>
      <c r="C159" s="9"/>
      <c r="D159" s="9"/>
      <c r="E159" s="10">
        <v>1529</v>
      </c>
      <c r="F159" s="8">
        <v>2.6</v>
      </c>
      <c r="G159" s="9">
        <v>16</v>
      </c>
      <c r="H159" s="9"/>
      <c r="I159" s="9"/>
      <c r="J159" s="10">
        <v>1940</v>
      </c>
      <c r="K159" s="8">
        <v>2.6</v>
      </c>
      <c r="L159" s="9">
        <v>21</v>
      </c>
      <c r="M159" s="9"/>
      <c r="N159" s="9"/>
      <c r="O159" s="10">
        <v>4080</v>
      </c>
      <c r="P159" s="8">
        <v>2.6</v>
      </c>
      <c r="Q159" s="9">
        <v>29</v>
      </c>
      <c r="R159" s="9"/>
      <c r="S159" s="9"/>
      <c r="T159" s="10">
        <v>8768</v>
      </c>
      <c r="U159" s="8">
        <v>2.6</v>
      </c>
      <c r="V159" s="9">
        <v>34</v>
      </c>
      <c r="W159" s="9"/>
      <c r="X159" s="9"/>
      <c r="Y159" s="10">
        <v>13387</v>
      </c>
      <c r="Z159" s="8">
        <v>2.6</v>
      </c>
      <c r="AA159" s="9">
        <v>38</v>
      </c>
      <c r="AB159" s="9"/>
      <c r="AC159" s="9"/>
      <c r="AD159" s="10">
        <v>18014</v>
      </c>
      <c r="AE159" s="8">
        <v>2.6</v>
      </c>
      <c r="AF159" s="9">
        <v>41</v>
      </c>
      <c r="AG159" s="9"/>
      <c r="AH159" s="9"/>
      <c r="AI159" s="10">
        <v>22803</v>
      </c>
      <c r="AJ159" s="8">
        <v>2.6</v>
      </c>
      <c r="AK159" s="9">
        <v>44</v>
      </c>
      <c r="AL159" s="9"/>
      <c r="AM159" s="9"/>
      <c r="AN159" s="10">
        <v>27360</v>
      </c>
      <c r="AO159" s="8">
        <v>2.6</v>
      </c>
      <c r="AP159" s="9">
        <v>47</v>
      </c>
      <c r="AQ159" s="9"/>
      <c r="AR159" s="9"/>
      <c r="AS159" s="10">
        <v>32530</v>
      </c>
      <c r="AT159" s="8">
        <v>2.6</v>
      </c>
      <c r="AU159" s="9">
        <v>51</v>
      </c>
      <c r="AV159" s="9"/>
      <c r="AW159" s="9"/>
      <c r="AX159" s="10">
        <v>37060</v>
      </c>
      <c r="AY159" s="8">
        <v>2.6</v>
      </c>
      <c r="AZ159" s="9">
        <v>53</v>
      </c>
      <c r="BA159" s="9"/>
      <c r="BB159" s="9"/>
      <c r="BC159" s="10">
        <v>41744</v>
      </c>
      <c r="BD159" s="8">
        <v>2.6</v>
      </c>
      <c r="BE159" s="9">
        <v>55</v>
      </c>
      <c r="BF159" s="9"/>
      <c r="BG159" s="9"/>
      <c r="BH159" s="10">
        <v>46616</v>
      </c>
    </row>
    <row r="160" spans="1:60" x14ac:dyDescent="0.25">
      <c r="A160" s="8">
        <v>2.6</v>
      </c>
      <c r="B160" s="9">
        <v>15</v>
      </c>
      <c r="C160" s="9"/>
      <c r="D160" s="9"/>
      <c r="E160" s="10">
        <v>1537</v>
      </c>
      <c r="F160" s="8">
        <v>2.6</v>
      </c>
      <c r="G160" s="9">
        <v>16</v>
      </c>
      <c r="H160" s="9"/>
      <c r="I160" s="9"/>
      <c r="J160" s="10">
        <v>1931</v>
      </c>
      <c r="K160" s="8">
        <v>2.6</v>
      </c>
      <c r="L160" s="9">
        <v>21</v>
      </c>
      <c r="M160" s="9"/>
      <c r="N160" s="9"/>
      <c r="O160" s="10">
        <v>4273</v>
      </c>
      <c r="P160" s="8">
        <v>2.6</v>
      </c>
      <c r="Q160" s="9">
        <v>29</v>
      </c>
      <c r="R160" s="9"/>
      <c r="S160" s="9"/>
      <c r="T160" s="10">
        <v>8550</v>
      </c>
      <c r="U160" s="8">
        <v>2.6</v>
      </c>
      <c r="V160" s="9">
        <v>34</v>
      </c>
      <c r="W160" s="9"/>
      <c r="X160" s="9"/>
      <c r="Y160" s="10">
        <v>13440</v>
      </c>
      <c r="Z160" s="8">
        <v>2.6</v>
      </c>
      <c r="AA160" s="9">
        <v>38</v>
      </c>
      <c r="AB160" s="9"/>
      <c r="AC160" s="9"/>
      <c r="AD160" s="10">
        <v>17815</v>
      </c>
      <c r="AE160" s="8">
        <v>2.6</v>
      </c>
      <c r="AF160" s="9">
        <v>41</v>
      </c>
      <c r="AG160" s="9"/>
      <c r="AH160" s="9"/>
      <c r="AI160" s="10">
        <v>22709</v>
      </c>
      <c r="AJ160" s="8">
        <v>2.6</v>
      </c>
      <c r="AK160" s="9">
        <v>44</v>
      </c>
      <c r="AL160" s="9"/>
      <c r="AM160" s="9"/>
      <c r="AN160" s="10">
        <v>27428</v>
      </c>
      <c r="AO160" s="8">
        <v>2.6</v>
      </c>
      <c r="AP160" s="9">
        <v>48</v>
      </c>
      <c r="AQ160" s="9"/>
      <c r="AR160" s="9"/>
      <c r="AS160" s="10">
        <v>32447</v>
      </c>
      <c r="AT160" s="8">
        <v>2.6</v>
      </c>
      <c r="AU160" s="9">
        <v>50</v>
      </c>
      <c r="AV160" s="9"/>
      <c r="AW160" s="9"/>
      <c r="AX160" s="10">
        <v>37200</v>
      </c>
      <c r="AY160" s="8">
        <v>2.6</v>
      </c>
      <c r="AZ160" s="9">
        <v>53</v>
      </c>
      <c r="BA160" s="9"/>
      <c r="BB160" s="9"/>
      <c r="BC160" s="10">
        <v>41584</v>
      </c>
      <c r="BD160" s="8">
        <v>2.6</v>
      </c>
      <c r="BE160" s="9">
        <v>55</v>
      </c>
      <c r="BF160" s="9"/>
      <c r="BG160" s="9"/>
      <c r="BH160" s="10">
        <v>46524</v>
      </c>
    </row>
    <row r="161" spans="1:60" x14ac:dyDescent="0.25">
      <c r="A161" s="8">
        <v>2.6</v>
      </c>
      <c r="B161" s="9">
        <v>15</v>
      </c>
      <c r="C161" s="9"/>
      <c r="D161" s="9"/>
      <c r="E161" s="10">
        <v>1550</v>
      </c>
      <c r="F161" s="8">
        <v>2.6</v>
      </c>
      <c r="G161" s="9">
        <v>16</v>
      </c>
      <c r="H161" s="9"/>
      <c r="I161" s="9"/>
      <c r="J161" s="10">
        <v>1940</v>
      </c>
      <c r="K161" s="8">
        <v>2.6</v>
      </c>
      <c r="L161" s="9">
        <v>21</v>
      </c>
      <c r="M161" s="9"/>
      <c r="N161" s="9"/>
      <c r="O161" s="10">
        <v>4082</v>
      </c>
      <c r="P161" s="8">
        <v>2.6</v>
      </c>
      <c r="Q161" s="9">
        <v>29</v>
      </c>
      <c r="R161" s="9"/>
      <c r="S161" s="9"/>
      <c r="T161" s="10">
        <v>8504</v>
      </c>
      <c r="U161" s="8">
        <v>2.6</v>
      </c>
      <c r="V161" s="9">
        <v>33</v>
      </c>
      <c r="W161" s="9"/>
      <c r="X161" s="9"/>
      <c r="Y161" s="10">
        <v>13480</v>
      </c>
      <c r="Z161" s="8">
        <v>2.6</v>
      </c>
      <c r="AA161" s="9">
        <v>38</v>
      </c>
      <c r="AB161" s="9"/>
      <c r="AC161" s="9"/>
      <c r="AD161" s="10">
        <v>18000</v>
      </c>
      <c r="AE161" s="8">
        <v>2.6</v>
      </c>
      <c r="AF161" s="9">
        <v>41</v>
      </c>
      <c r="AG161" s="9"/>
      <c r="AH161" s="9"/>
      <c r="AI161" s="10">
        <v>22447</v>
      </c>
      <c r="AJ161" s="8">
        <v>2.6</v>
      </c>
      <c r="AK161" s="9">
        <v>44</v>
      </c>
      <c r="AL161" s="9"/>
      <c r="AM161" s="9"/>
      <c r="AN161" s="10">
        <v>27353</v>
      </c>
      <c r="AO161" s="8">
        <v>2.6</v>
      </c>
      <c r="AP161" s="9">
        <v>48</v>
      </c>
      <c r="AQ161" s="9"/>
      <c r="AR161" s="9"/>
      <c r="AS161" s="10">
        <v>32435</v>
      </c>
      <c r="AT161" s="8">
        <v>2.6</v>
      </c>
      <c r="AU161" s="9">
        <v>51</v>
      </c>
      <c r="AV161" s="9"/>
      <c r="AW161" s="9"/>
      <c r="AX161" s="10">
        <v>37190</v>
      </c>
      <c r="AY161" s="8">
        <v>2.6</v>
      </c>
      <c r="AZ161" s="9">
        <v>53</v>
      </c>
      <c r="BA161" s="9"/>
      <c r="BB161" s="9"/>
      <c r="BC161" s="10">
        <v>41861</v>
      </c>
      <c r="BD161" s="8">
        <v>2.6</v>
      </c>
      <c r="BE161" s="9">
        <v>54</v>
      </c>
      <c r="BF161" s="9"/>
      <c r="BG161" s="9"/>
      <c r="BH161" s="10">
        <v>46607</v>
      </c>
    </row>
    <row r="162" spans="1:60" x14ac:dyDescent="0.25">
      <c r="A162" s="8">
        <v>2.6</v>
      </c>
      <c r="B162" s="9">
        <v>15</v>
      </c>
      <c r="C162" s="9"/>
      <c r="D162" s="9"/>
      <c r="E162" s="10">
        <v>1559</v>
      </c>
      <c r="F162" s="8">
        <v>2.6</v>
      </c>
      <c r="G162" s="9">
        <v>16</v>
      </c>
      <c r="H162" s="9"/>
      <c r="I162" s="9"/>
      <c r="J162" s="10">
        <v>1960</v>
      </c>
      <c r="K162" s="8">
        <v>2.6</v>
      </c>
      <c r="L162" s="9">
        <v>21</v>
      </c>
      <c r="M162" s="9"/>
      <c r="N162" s="9"/>
      <c r="O162" s="10">
        <v>4155</v>
      </c>
      <c r="P162" s="8">
        <v>2.6</v>
      </c>
      <c r="Q162" s="9">
        <v>29</v>
      </c>
      <c r="R162" s="9"/>
      <c r="S162" s="9"/>
      <c r="T162" s="10">
        <v>8624</v>
      </c>
      <c r="U162" s="8">
        <v>2.6</v>
      </c>
      <c r="V162" s="9">
        <v>34</v>
      </c>
      <c r="W162" s="9"/>
      <c r="X162" s="9"/>
      <c r="Y162" s="10">
        <v>13481</v>
      </c>
      <c r="Z162" s="8">
        <v>2.6</v>
      </c>
      <c r="AA162" s="9">
        <v>38</v>
      </c>
      <c r="AB162" s="9"/>
      <c r="AC162" s="9"/>
      <c r="AD162" s="10">
        <v>18033</v>
      </c>
      <c r="AE162" s="8">
        <v>2.6</v>
      </c>
      <c r="AF162" s="9">
        <v>41</v>
      </c>
      <c r="AG162" s="9"/>
      <c r="AH162" s="9"/>
      <c r="AI162" s="10">
        <v>22639</v>
      </c>
      <c r="AJ162" s="8">
        <v>2.6</v>
      </c>
      <c r="AK162" s="9">
        <v>44</v>
      </c>
      <c r="AL162" s="9"/>
      <c r="AM162" s="9"/>
      <c r="AN162" s="10">
        <v>27560</v>
      </c>
      <c r="AO162" s="8">
        <v>2.6</v>
      </c>
      <c r="AP162" s="9">
        <v>48</v>
      </c>
      <c r="AQ162" s="9"/>
      <c r="AR162" s="9"/>
      <c r="AS162" s="10">
        <v>32481</v>
      </c>
      <c r="AT162" s="8">
        <v>2.6</v>
      </c>
      <c r="AU162" s="9">
        <v>51</v>
      </c>
      <c r="AV162" s="9"/>
      <c r="AW162" s="9"/>
      <c r="AX162" s="10">
        <v>36933</v>
      </c>
      <c r="AY162" s="8">
        <v>2.6</v>
      </c>
      <c r="AZ162" s="9">
        <v>53</v>
      </c>
      <c r="BA162" s="9"/>
      <c r="BB162" s="9"/>
      <c r="BC162" s="10">
        <v>41583</v>
      </c>
      <c r="BD162" s="8">
        <v>2.6</v>
      </c>
      <c r="BE162" s="9">
        <v>55</v>
      </c>
      <c r="BF162" s="9"/>
      <c r="BG162" s="9"/>
      <c r="BH162" s="10">
        <v>46622</v>
      </c>
    </row>
    <row r="163" spans="1:60" x14ac:dyDescent="0.25">
      <c r="A163" s="8">
        <v>2.6</v>
      </c>
      <c r="B163" s="9">
        <v>15</v>
      </c>
      <c r="C163" s="9"/>
      <c r="D163" s="9"/>
      <c r="E163" s="10">
        <v>1539</v>
      </c>
      <c r="F163" s="8">
        <v>2.6</v>
      </c>
      <c r="G163" s="9">
        <v>16</v>
      </c>
      <c r="H163" s="9"/>
      <c r="I163" s="9"/>
      <c r="J163" s="10">
        <v>1983</v>
      </c>
      <c r="K163" s="8">
        <v>2.6</v>
      </c>
      <c r="L163" s="9">
        <v>21</v>
      </c>
      <c r="M163" s="9"/>
      <c r="N163" s="9"/>
      <c r="O163" s="10">
        <v>4051</v>
      </c>
      <c r="P163" s="8">
        <v>2.6</v>
      </c>
      <c r="Q163" s="9">
        <v>29</v>
      </c>
      <c r="R163" s="9"/>
      <c r="S163" s="9"/>
      <c r="T163" s="10">
        <v>8563</v>
      </c>
      <c r="U163" s="8">
        <v>2.6</v>
      </c>
      <c r="V163" s="9">
        <v>34</v>
      </c>
      <c r="W163" s="9"/>
      <c r="X163" s="9"/>
      <c r="Y163" s="10">
        <v>13551</v>
      </c>
      <c r="Z163" s="8">
        <v>2.6</v>
      </c>
      <c r="AA163" s="9">
        <v>38</v>
      </c>
      <c r="AB163" s="9"/>
      <c r="AC163" s="9"/>
      <c r="AD163" s="10">
        <v>18000</v>
      </c>
      <c r="AE163" s="8">
        <v>2.6</v>
      </c>
      <c r="AF163" s="9">
        <v>41</v>
      </c>
      <c r="AG163" s="9"/>
      <c r="AH163" s="9"/>
      <c r="AI163" s="10">
        <v>22830</v>
      </c>
      <c r="AJ163" s="8">
        <v>2.6</v>
      </c>
      <c r="AK163" s="9">
        <v>44</v>
      </c>
      <c r="AL163" s="9"/>
      <c r="AM163" s="9"/>
      <c r="AN163" s="10">
        <v>27781</v>
      </c>
      <c r="AO163" s="8">
        <v>2.6</v>
      </c>
      <c r="AP163" s="9">
        <v>48</v>
      </c>
      <c r="AQ163" s="9"/>
      <c r="AR163" s="9"/>
      <c r="AS163" s="10">
        <v>32190</v>
      </c>
      <c r="AT163" s="8">
        <v>2.6</v>
      </c>
      <c r="AU163" s="9">
        <v>51</v>
      </c>
      <c r="AV163" s="9"/>
      <c r="AW163" s="9"/>
      <c r="AX163" s="10">
        <v>37248</v>
      </c>
      <c r="AY163" s="8">
        <v>2.6</v>
      </c>
      <c r="AZ163" s="9">
        <v>53</v>
      </c>
      <c r="BA163" s="9"/>
      <c r="BB163" s="9"/>
      <c r="BC163" s="10">
        <v>41978</v>
      </c>
      <c r="BD163" s="8">
        <v>2.6</v>
      </c>
      <c r="BE163" s="9">
        <v>55</v>
      </c>
      <c r="BF163" s="9"/>
      <c r="BG163" s="9"/>
      <c r="BH163" s="10">
        <v>46542</v>
      </c>
    </row>
    <row r="164" spans="1:60" x14ac:dyDescent="0.25">
      <c r="A164" s="8">
        <v>2.6</v>
      </c>
      <c r="B164" s="9">
        <v>15</v>
      </c>
      <c r="C164" s="9"/>
      <c r="D164" s="9"/>
      <c r="E164" s="10">
        <v>1587</v>
      </c>
      <c r="F164" s="8">
        <v>2.6</v>
      </c>
      <c r="G164" s="9">
        <v>15</v>
      </c>
      <c r="H164" s="9"/>
      <c r="I164" s="9"/>
      <c r="J164" s="10">
        <v>1914</v>
      </c>
      <c r="K164" s="8">
        <v>2.6</v>
      </c>
      <c r="L164" s="9">
        <v>21</v>
      </c>
      <c r="M164" s="9"/>
      <c r="N164" s="9"/>
      <c r="O164" s="10">
        <v>4071</v>
      </c>
      <c r="P164" s="8">
        <v>2.6</v>
      </c>
      <c r="Q164" s="9">
        <v>29</v>
      </c>
      <c r="R164" s="9"/>
      <c r="S164" s="9"/>
      <c r="T164" s="10">
        <v>8696</v>
      </c>
      <c r="U164" s="8">
        <v>2.6</v>
      </c>
      <c r="V164" s="9">
        <v>34</v>
      </c>
      <c r="W164" s="9"/>
      <c r="X164" s="9"/>
      <c r="Y164" s="10">
        <v>13367</v>
      </c>
      <c r="Z164" s="8">
        <v>2.6</v>
      </c>
      <c r="AA164" s="9">
        <v>38</v>
      </c>
      <c r="AB164" s="9"/>
      <c r="AC164" s="9"/>
      <c r="AD164" s="10">
        <v>17993</v>
      </c>
      <c r="AE164" s="8">
        <v>2.6</v>
      </c>
      <c r="AF164" s="9">
        <v>41</v>
      </c>
      <c r="AG164" s="9"/>
      <c r="AH164" s="9"/>
      <c r="AI164" s="10">
        <v>23012</v>
      </c>
      <c r="AJ164" s="8">
        <v>2.6</v>
      </c>
      <c r="AK164" s="9">
        <v>44</v>
      </c>
      <c r="AL164" s="9"/>
      <c r="AM164" s="9"/>
      <c r="AN164" s="10">
        <v>27360</v>
      </c>
      <c r="AO164" s="8">
        <v>2.6</v>
      </c>
      <c r="AP164" s="9">
        <v>48</v>
      </c>
      <c r="AQ164" s="9"/>
      <c r="AR164" s="9"/>
      <c r="AS164" s="10">
        <v>32347</v>
      </c>
      <c r="AT164" s="8">
        <v>2.6</v>
      </c>
      <c r="AU164" s="9">
        <v>50</v>
      </c>
      <c r="AV164" s="9"/>
      <c r="AW164" s="9"/>
      <c r="AX164" s="10">
        <v>37077</v>
      </c>
      <c r="AY164" s="8">
        <v>2.6</v>
      </c>
      <c r="AZ164" s="9">
        <v>53</v>
      </c>
      <c r="BA164" s="9"/>
      <c r="BB164" s="9"/>
      <c r="BC164" s="10">
        <v>41633</v>
      </c>
      <c r="BD164" s="8">
        <v>2.6</v>
      </c>
      <c r="BE164" s="9">
        <v>55</v>
      </c>
      <c r="BF164" s="9"/>
      <c r="BG164" s="9"/>
      <c r="BH164" s="10">
        <v>46441</v>
      </c>
    </row>
    <row r="165" spans="1:60" x14ac:dyDescent="0.25">
      <c r="A165" s="8">
        <v>2.6</v>
      </c>
      <c r="B165" s="9">
        <v>14</v>
      </c>
      <c r="C165" s="9"/>
      <c r="D165" s="9"/>
      <c r="E165" s="10">
        <v>1543</v>
      </c>
      <c r="F165" s="8">
        <v>2.6</v>
      </c>
      <c r="G165" s="9">
        <v>16</v>
      </c>
      <c r="H165" s="9"/>
      <c r="I165" s="9"/>
      <c r="J165" s="10">
        <v>1994</v>
      </c>
      <c r="K165" s="8">
        <v>2.6</v>
      </c>
      <c r="L165" s="9">
        <v>21</v>
      </c>
      <c r="M165" s="9"/>
      <c r="N165" s="9"/>
      <c r="O165" s="10">
        <v>4106</v>
      </c>
      <c r="P165" s="8">
        <v>2.6</v>
      </c>
      <c r="Q165" s="9">
        <v>29</v>
      </c>
      <c r="R165" s="9"/>
      <c r="S165" s="9"/>
      <c r="T165" s="10">
        <v>8858</v>
      </c>
      <c r="U165" s="8">
        <v>2.6</v>
      </c>
      <c r="V165" s="9">
        <v>34</v>
      </c>
      <c r="W165" s="9"/>
      <c r="X165" s="9"/>
      <c r="Y165" s="10">
        <v>13553</v>
      </c>
      <c r="Z165" s="8">
        <v>2.6</v>
      </c>
      <c r="AA165" s="9">
        <v>38</v>
      </c>
      <c r="AB165" s="9"/>
      <c r="AC165" s="9"/>
      <c r="AD165" s="10">
        <v>18089</v>
      </c>
      <c r="AE165" s="8">
        <v>2.6</v>
      </c>
      <c r="AF165" s="9">
        <v>41</v>
      </c>
      <c r="AG165" s="9"/>
      <c r="AH165" s="9"/>
      <c r="AI165" s="10">
        <v>22654</v>
      </c>
      <c r="AJ165" s="8">
        <v>2.6</v>
      </c>
      <c r="AK165" s="9">
        <v>44</v>
      </c>
      <c r="AL165" s="9"/>
      <c r="AM165" s="9"/>
      <c r="AN165" s="10">
        <v>27208</v>
      </c>
      <c r="AO165" s="8">
        <v>2.6</v>
      </c>
      <c r="AP165" s="9">
        <v>48</v>
      </c>
      <c r="AQ165" s="9"/>
      <c r="AR165" s="9"/>
      <c r="AS165" s="10">
        <v>32122</v>
      </c>
      <c r="AT165" s="8">
        <v>2.6</v>
      </c>
      <c r="AU165" s="9">
        <v>50</v>
      </c>
      <c r="AV165" s="9"/>
      <c r="AW165" s="9"/>
      <c r="AX165" s="10">
        <v>37262</v>
      </c>
      <c r="AY165" s="8">
        <v>2.6</v>
      </c>
      <c r="AZ165" s="9">
        <v>53</v>
      </c>
      <c r="BA165" s="9"/>
      <c r="BB165" s="9"/>
      <c r="BC165" s="10">
        <v>42032</v>
      </c>
      <c r="BD165" s="8">
        <v>2.6</v>
      </c>
      <c r="BE165" s="9">
        <v>55</v>
      </c>
      <c r="BF165" s="9"/>
      <c r="BG165" s="9"/>
      <c r="BH165" s="10">
        <v>46559</v>
      </c>
    </row>
    <row r="166" spans="1:60" x14ac:dyDescent="0.25">
      <c r="A166" s="8">
        <v>2.6</v>
      </c>
      <c r="B166" s="9">
        <v>15</v>
      </c>
      <c r="C166" s="9"/>
      <c r="D166" s="9"/>
      <c r="E166" s="10">
        <v>1532</v>
      </c>
      <c r="F166" s="8">
        <v>2.6</v>
      </c>
      <c r="G166" s="9">
        <v>16</v>
      </c>
      <c r="H166" s="9"/>
      <c r="I166" s="9"/>
      <c r="J166" s="10">
        <v>1936</v>
      </c>
      <c r="K166" s="8">
        <v>2.6</v>
      </c>
      <c r="L166" s="9">
        <v>21</v>
      </c>
      <c r="M166" s="9"/>
      <c r="N166" s="9"/>
      <c r="O166" s="10">
        <v>4087</v>
      </c>
      <c r="P166" s="8">
        <v>2.6</v>
      </c>
      <c r="Q166" s="9">
        <v>29</v>
      </c>
      <c r="R166" s="9"/>
      <c r="S166" s="9"/>
      <c r="T166" s="10">
        <v>8844</v>
      </c>
      <c r="U166" s="8">
        <v>2.6</v>
      </c>
      <c r="V166" s="9">
        <v>34</v>
      </c>
      <c r="W166" s="9"/>
      <c r="X166" s="9"/>
      <c r="Y166" s="10">
        <v>13499</v>
      </c>
      <c r="Z166" s="8">
        <v>2.6</v>
      </c>
      <c r="AA166" s="9">
        <v>38</v>
      </c>
      <c r="AB166" s="9"/>
      <c r="AC166" s="9"/>
      <c r="AD166" s="10">
        <v>17851</v>
      </c>
      <c r="AE166" s="8">
        <v>2.6</v>
      </c>
      <c r="AF166" s="9">
        <v>41</v>
      </c>
      <c r="AG166" s="9"/>
      <c r="AH166" s="9"/>
      <c r="AI166" s="10">
        <v>22631</v>
      </c>
      <c r="AJ166" s="8">
        <v>2.6</v>
      </c>
      <c r="AK166" s="9">
        <v>44</v>
      </c>
      <c r="AL166" s="9"/>
      <c r="AM166" s="9"/>
      <c r="AN166" s="10">
        <v>27581</v>
      </c>
      <c r="AO166" s="8">
        <v>2.6</v>
      </c>
      <c r="AP166" s="9">
        <v>48</v>
      </c>
      <c r="AQ166" s="9"/>
      <c r="AR166" s="9"/>
      <c r="AS166" s="10">
        <v>32304</v>
      </c>
      <c r="AT166" s="8">
        <v>2.6</v>
      </c>
      <c r="AU166" s="9">
        <v>50</v>
      </c>
      <c r="AV166" s="9"/>
      <c r="AW166" s="9"/>
      <c r="AX166" s="10">
        <v>36957</v>
      </c>
      <c r="AY166" s="8">
        <v>2.6</v>
      </c>
      <c r="AZ166" s="9">
        <v>53</v>
      </c>
      <c r="BA166" s="9"/>
      <c r="BB166" s="9"/>
      <c r="BC166" s="10">
        <v>41910</v>
      </c>
      <c r="BD166" s="8">
        <v>2.6</v>
      </c>
      <c r="BE166" s="9">
        <v>55</v>
      </c>
      <c r="BF166" s="9"/>
      <c r="BG166" s="9"/>
      <c r="BH166" s="10">
        <v>46353</v>
      </c>
    </row>
    <row r="167" spans="1:60" x14ac:dyDescent="0.25">
      <c r="A167" s="8">
        <v>2.6</v>
      </c>
      <c r="B167" s="9">
        <v>15</v>
      </c>
      <c r="C167" s="9"/>
      <c r="D167" s="9"/>
      <c r="E167" s="10">
        <v>1535</v>
      </c>
      <c r="F167" s="8">
        <v>2.6</v>
      </c>
      <c r="G167" s="9">
        <v>16</v>
      </c>
      <c r="H167" s="9"/>
      <c r="I167" s="9"/>
      <c r="J167" s="10">
        <v>1918</v>
      </c>
      <c r="K167" s="8">
        <v>2.6</v>
      </c>
      <c r="L167" s="9">
        <v>21</v>
      </c>
      <c r="M167" s="9"/>
      <c r="N167" s="9"/>
      <c r="O167" s="10">
        <v>4112</v>
      </c>
      <c r="P167" s="8">
        <v>2.6</v>
      </c>
      <c r="Q167" s="9">
        <v>29</v>
      </c>
      <c r="R167" s="9"/>
      <c r="S167" s="9"/>
      <c r="T167" s="10">
        <v>8859</v>
      </c>
      <c r="U167" s="8">
        <v>2.6</v>
      </c>
      <c r="V167" s="9">
        <v>34</v>
      </c>
      <c r="W167" s="9"/>
      <c r="X167" s="9"/>
      <c r="Y167" s="10">
        <v>13323</v>
      </c>
      <c r="Z167" s="8">
        <v>2.6</v>
      </c>
      <c r="AA167" s="9">
        <v>38</v>
      </c>
      <c r="AB167" s="9"/>
      <c r="AC167" s="9"/>
      <c r="AD167" s="10">
        <v>17855</v>
      </c>
      <c r="AE167" s="8">
        <v>2.6</v>
      </c>
      <c r="AF167" s="9">
        <v>41</v>
      </c>
      <c r="AG167" s="9"/>
      <c r="AH167" s="9"/>
      <c r="AI167" s="10">
        <v>22897</v>
      </c>
      <c r="AJ167" s="8">
        <v>2.6</v>
      </c>
      <c r="AK167" s="9">
        <v>44</v>
      </c>
      <c r="AL167" s="9"/>
      <c r="AM167" s="9"/>
      <c r="AN167" s="10">
        <v>27637</v>
      </c>
      <c r="AO167" s="8">
        <v>2.6</v>
      </c>
      <c r="AP167" s="9">
        <v>48</v>
      </c>
      <c r="AQ167" s="9"/>
      <c r="AR167" s="9"/>
      <c r="AS167" s="10">
        <v>32433</v>
      </c>
      <c r="AT167" s="8">
        <v>2.6</v>
      </c>
      <c r="AU167" s="9">
        <v>51</v>
      </c>
      <c r="AV167" s="9"/>
      <c r="AW167" s="9"/>
      <c r="AX167" s="10">
        <v>37249</v>
      </c>
      <c r="AY167" s="8">
        <v>2.6</v>
      </c>
      <c r="AZ167" s="9">
        <v>53</v>
      </c>
      <c r="BA167" s="9"/>
      <c r="BB167" s="9"/>
      <c r="BC167" s="10">
        <v>42383</v>
      </c>
      <c r="BD167" s="8">
        <v>2.6</v>
      </c>
      <c r="BE167" s="9">
        <v>55</v>
      </c>
      <c r="BF167" s="9"/>
      <c r="BG167" s="9"/>
      <c r="BH167" s="10">
        <v>46419</v>
      </c>
    </row>
    <row r="168" spans="1:60" x14ac:dyDescent="0.25">
      <c r="A168" s="8">
        <v>2.6</v>
      </c>
      <c r="B168" s="9">
        <v>15</v>
      </c>
      <c r="C168" s="9"/>
      <c r="D168" s="9"/>
      <c r="E168" s="10">
        <v>1510</v>
      </c>
      <c r="F168" s="8">
        <v>2.6</v>
      </c>
      <c r="G168" s="9">
        <v>16</v>
      </c>
      <c r="H168" s="9"/>
      <c r="I168" s="9"/>
      <c r="J168" s="10">
        <v>1972</v>
      </c>
      <c r="K168" s="8">
        <v>2.6</v>
      </c>
      <c r="L168" s="9">
        <v>21</v>
      </c>
      <c r="M168" s="9"/>
      <c r="N168" s="9"/>
      <c r="O168" s="10">
        <v>4095</v>
      </c>
      <c r="P168" s="8">
        <v>2.6</v>
      </c>
      <c r="Q168" s="9">
        <v>29</v>
      </c>
      <c r="R168" s="9"/>
      <c r="S168" s="9"/>
      <c r="T168" s="10">
        <v>8752</v>
      </c>
      <c r="U168" s="8">
        <v>2.6</v>
      </c>
      <c r="V168" s="9">
        <v>34</v>
      </c>
      <c r="W168" s="9"/>
      <c r="X168" s="9"/>
      <c r="Y168" s="10">
        <v>13173</v>
      </c>
      <c r="Z168" s="8">
        <v>2.6</v>
      </c>
      <c r="AA168" s="9">
        <v>38</v>
      </c>
      <c r="AB168" s="9"/>
      <c r="AC168" s="9"/>
      <c r="AD168" s="10">
        <v>18006</v>
      </c>
      <c r="AE168" s="8">
        <v>2.6</v>
      </c>
      <c r="AF168" s="9">
        <v>41</v>
      </c>
      <c r="AG168" s="9"/>
      <c r="AH168" s="9"/>
      <c r="AI168" s="10">
        <v>22662</v>
      </c>
      <c r="AJ168" s="8">
        <v>2.6</v>
      </c>
      <c r="AK168" s="9">
        <v>44</v>
      </c>
      <c r="AL168" s="9"/>
      <c r="AM168" s="9"/>
      <c r="AN168" s="10">
        <v>27449</v>
      </c>
      <c r="AO168" s="8">
        <v>2.6</v>
      </c>
      <c r="AP168" s="9">
        <v>48</v>
      </c>
      <c r="AQ168" s="9"/>
      <c r="AR168" s="9"/>
      <c r="AS168" s="10">
        <v>32383</v>
      </c>
      <c r="AT168" s="8">
        <v>2.6</v>
      </c>
      <c r="AU168" s="9">
        <v>51</v>
      </c>
      <c r="AV168" s="9"/>
      <c r="AW168" s="9"/>
      <c r="AX168" s="10">
        <v>37075</v>
      </c>
      <c r="AY168" s="8">
        <v>2.6</v>
      </c>
      <c r="AZ168" s="9">
        <v>53</v>
      </c>
      <c r="BA168" s="9"/>
      <c r="BB168" s="9"/>
      <c r="BC168" s="10">
        <v>41371</v>
      </c>
      <c r="BD168" s="8">
        <v>2.6</v>
      </c>
      <c r="BE168" s="9">
        <v>55</v>
      </c>
      <c r="BF168" s="9"/>
      <c r="BG168" s="9"/>
      <c r="BH168" s="10">
        <v>46558</v>
      </c>
    </row>
    <row r="169" spans="1:60" x14ac:dyDescent="0.25">
      <c r="A169" s="8">
        <v>2.6</v>
      </c>
      <c r="B169" s="9">
        <v>15</v>
      </c>
      <c r="C169" s="9"/>
      <c r="D169" s="9"/>
      <c r="E169" s="10">
        <v>1573</v>
      </c>
      <c r="F169" s="8">
        <v>2.6</v>
      </c>
      <c r="G169" s="9">
        <v>15</v>
      </c>
      <c r="H169" s="9"/>
      <c r="I169" s="9"/>
      <c r="J169" s="10">
        <v>1845</v>
      </c>
      <c r="K169" s="8">
        <v>2.6</v>
      </c>
      <c r="L169" s="9">
        <v>21</v>
      </c>
      <c r="M169" s="9"/>
      <c r="N169" s="9"/>
      <c r="O169" s="10">
        <v>4103</v>
      </c>
      <c r="P169" s="8">
        <v>2.6</v>
      </c>
      <c r="Q169" s="9">
        <v>29</v>
      </c>
      <c r="R169" s="9"/>
      <c r="S169" s="9"/>
      <c r="T169" s="10">
        <v>8758</v>
      </c>
      <c r="U169" s="8">
        <v>2.6</v>
      </c>
      <c r="V169" s="9">
        <v>34</v>
      </c>
      <c r="W169" s="9"/>
      <c r="X169" s="9"/>
      <c r="Y169" s="10">
        <v>13518</v>
      </c>
      <c r="Z169" s="8">
        <v>2.6</v>
      </c>
      <c r="AA169" s="9">
        <v>38</v>
      </c>
      <c r="AB169" s="9"/>
      <c r="AC169" s="9"/>
      <c r="AD169" s="10">
        <v>17954</v>
      </c>
      <c r="AE169" s="8">
        <v>2.6</v>
      </c>
      <c r="AF169" s="9">
        <v>41</v>
      </c>
      <c r="AG169" s="9"/>
      <c r="AH169" s="9"/>
      <c r="AI169" s="10">
        <v>22955</v>
      </c>
      <c r="AJ169" s="8">
        <v>2.6</v>
      </c>
      <c r="AK169" s="9">
        <v>44</v>
      </c>
      <c r="AL169" s="9"/>
      <c r="AM169" s="9"/>
      <c r="AN169" s="10">
        <v>27312</v>
      </c>
      <c r="AO169" s="8">
        <v>2.6</v>
      </c>
      <c r="AP169" s="9">
        <v>47</v>
      </c>
      <c r="AQ169" s="9"/>
      <c r="AR169" s="9"/>
      <c r="AS169" s="10">
        <v>32317</v>
      </c>
      <c r="AT169" s="8">
        <v>2.6</v>
      </c>
      <c r="AU169" s="9">
        <v>51</v>
      </c>
      <c r="AV169" s="9"/>
      <c r="AW169" s="9"/>
      <c r="AX169" s="10">
        <v>37211</v>
      </c>
      <c r="AY169" s="8">
        <v>2.6</v>
      </c>
      <c r="AZ169" s="9">
        <v>53</v>
      </c>
      <c r="BA169" s="9"/>
      <c r="BB169" s="9"/>
      <c r="BC169" s="10">
        <v>41970</v>
      </c>
      <c r="BD169" s="8">
        <v>2.6</v>
      </c>
      <c r="BE169" s="9">
        <v>55</v>
      </c>
      <c r="BF169" s="9"/>
      <c r="BG169" s="9"/>
      <c r="BH169" s="10">
        <v>46738</v>
      </c>
    </row>
    <row r="170" spans="1:60" x14ac:dyDescent="0.25">
      <c r="A170" s="8">
        <v>2.6</v>
      </c>
      <c r="B170" s="9">
        <v>15</v>
      </c>
      <c r="C170" s="9"/>
      <c r="D170" s="9"/>
      <c r="E170" s="10">
        <v>1579</v>
      </c>
      <c r="F170" s="8">
        <v>2.6</v>
      </c>
      <c r="G170" s="9">
        <v>16</v>
      </c>
      <c r="H170" s="9"/>
      <c r="I170" s="9"/>
      <c r="J170" s="10">
        <v>1904</v>
      </c>
      <c r="K170" s="8">
        <v>2.6</v>
      </c>
      <c r="L170" s="9">
        <v>21</v>
      </c>
      <c r="M170" s="9"/>
      <c r="N170" s="9"/>
      <c r="O170" s="10">
        <v>4226</v>
      </c>
      <c r="P170" s="8">
        <v>2.6</v>
      </c>
      <c r="Q170" s="9">
        <v>29</v>
      </c>
      <c r="R170" s="9"/>
      <c r="S170" s="9"/>
      <c r="T170" s="10">
        <v>8666</v>
      </c>
      <c r="U170" s="8">
        <v>2.6</v>
      </c>
      <c r="V170" s="9">
        <v>34</v>
      </c>
      <c r="W170" s="9"/>
      <c r="X170" s="9"/>
      <c r="Y170" s="10">
        <v>13274</v>
      </c>
      <c r="Z170" s="8">
        <v>2.6</v>
      </c>
      <c r="AA170" s="9">
        <v>38</v>
      </c>
      <c r="AB170" s="9"/>
      <c r="AC170" s="9"/>
      <c r="AD170" s="10">
        <v>18082</v>
      </c>
      <c r="AE170" s="8">
        <v>2.6</v>
      </c>
      <c r="AF170" s="9">
        <v>41</v>
      </c>
      <c r="AG170" s="9"/>
      <c r="AH170" s="9"/>
      <c r="AI170" s="10">
        <v>22906</v>
      </c>
      <c r="AJ170" s="8">
        <v>2.6</v>
      </c>
      <c r="AK170" s="9">
        <v>44</v>
      </c>
      <c r="AL170" s="9"/>
      <c r="AM170" s="9"/>
      <c r="AN170" s="10">
        <v>27265</v>
      </c>
      <c r="AO170" s="8">
        <v>2.6</v>
      </c>
      <c r="AP170" s="9">
        <v>48</v>
      </c>
      <c r="AQ170" s="9"/>
      <c r="AR170" s="9"/>
      <c r="AS170" s="10">
        <v>32244</v>
      </c>
      <c r="AT170" s="8">
        <v>2.6</v>
      </c>
      <c r="AU170" s="9">
        <v>51</v>
      </c>
      <c r="AV170" s="9"/>
      <c r="AW170" s="9"/>
      <c r="AX170" s="10">
        <v>36643</v>
      </c>
      <c r="AY170" s="8">
        <v>2.6</v>
      </c>
      <c r="AZ170" s="9">
        <v>53</v>
      </c>
      <c r="BA170" s="9"/>
      <c r="BB170" s="9"/>
      <c r="BC170" s="10">
        <v>41709</v>
      </c>
      <c r="BD170" s="8">
        <v>2.6</v>
      </c>
      <c r="BE170" s="9">
        <v>55</v>
      </c>
      <c r="BF170" s="9"/>
      <c r="BG170" s="9"/>
      <c r="BH170" s="10">
        <v>46380</v>
      </c>
    </row>
    <row r="171" spans="1:60" x14ac:dyDescent="0.25">
      <c r="A171" s="8">
        <v>2.6</v>
      </c>
      <c r="B171" s="9">
        <v>15</v>
      </c>
      <c r="C171" s="9"/>
      <c r="D171" s="9"/>
      <c r="E171" s="10">
        <v>1532</v>
      </c>
      <c r="F171" s="8">
        <v>2.6</v>
      </c>
      <c r="G171" s="9">
        <v>16</v>
      </c>
      <c r="H171" s="9"/>
      <c r="I171" s="9"/>
      <c r="J171" s="10">
        <v>1937</v>
      </c>
      <c r="K171" s="8">
        <v>2.6</v>
      </c>
      <c r="L171" s="9">
        <v>21</v>
      </c>
      <c r="M171" s="9"/>
      <c r="N171" s="9"/>
      <c r="O171" s="10">
        <v>4241</v>
      </c>
      <c r="P171" s="8">
        <v>2.6</v>
      </c>
      <c r="Q171" s="9">
        <v>29</v>
      </c>
      <c r="R171" s="9"/>
      <c r="S171" s="9"/>
      <c r="T171" s="10">
        <v>8736</v>
      </c>
      <c r="U171" s="8">
        <v>2.6</v>
      </c>
      <c r="V171" s="9">
        <v>34</v>
      </c>
      <c r="W171" s="9"/>
      <c r="X171" s="9"/>
      <c r="Y171" s="10">
        <v>13369</v>
      </c>
      <c r="Z171" s="8">
        <v>2.6</v>
      </c>
      <c r="AA171" s="9">
        <v>38</v>
      </c>
      <c r="AB171" s="9"/>
      <c r="AC171" s="9"/>
      <c r="AD171" s="10">
        <v>17739</v>
      </c>
      <c r="AE171" s="8">
        <v>2.6</v>
      </c>
      <c r="AF171" s="9">
        <v>41</v>
      </c>
      <c r="AG171" s="9"/>
      <c r="AH171" s="9"/>
      <c r="AI171" s="10">
        <v>22863</v>
      </c>
      <c r="AJ171" s="8">
        <v>2.6</v>
      </c>
      <c r="AK171" s="9">
        <v>44</v>
      </c>
      <c r="AL171" s="9"/>
      <c r="AM171" s="9"/>
      <c r="AN171" s="10">
        <v>27407</v>
      </c>
      <c r="AO171" s="8">
        <v>2.6</v>
      </c>
      <c r="AP171" s="9">
        <v>48</v>
      </c>
      <c r="AQ171" s="9"/>
      <c r="AR171" s="9"/>
      <c r="AS171" s="10">
        <v>32567</v>
      </c>
      <c r="AT171" s="8">
        <v>2.6</v>
      </c>
      <c r="AU171" s="9">
        <v>51</v>
      </c>
      <c r="AV171" s="9"/>
      <c r="AW171" s="9"/>
      <c r="AX171" s="10">
        <v>37267</v>
      </c>
      <c r="AY171" s="8">
        <v>2.6</v>
      </c>
      <c r="AZ171" s="9">
        <v>53</v>
      </c>
      <c r="BA171" s="9"/>
      <c r="BB171" s="9"/>
      <c r="BC171" s="10">
        <v>41644</v>
      </c>
      <c r="BD171" s="8">
        <v>2.6</v>
      </c>
      <c r="BE171" s="9">
        <v>55</v>
      </c>
      <c r="BF171" s="9"/>
      <c r="BG171" s="9"/>
      <c r="BH171" s="10">
        <v>46490</v>
      </c>
    </row>
    <row r="172" spans="1:60" x14ac:dyDescent="0.25">
      <c r="A172" s="8">
        <v>2.6</v>
      </c>
      <c r="B172" s="9">
        <v>14</v>
      </c>
      <c r="C172" s="9"/>
      <c r="D172" s="9"/>
      <c r="E172" s="10">
        <v>1549</v>
      </c>
      <c r="F172" s="8">
        <v>2.6</v>
      </c>
      <c r="G172" s="9">
        <v>16</v>
      </c>
      <c r="H172" s="9"/>
      <c r="I172" s="9"/>
      <c r="J172" s="10">
        <v>1921</v>
      </c>
      <c r="K172" s="8">
        <v>2.6</v>
      </c>
      <c r="L172" s="9">
        <v>21</v>
      </c>
      <c r="M172" s="9"/>
      <c r="N172" s="9"/>
      <c r="O172" s="10">
        <v>4130</v>
      </c>
      <c r="P172" s="8">
        <v>2.6</v>
      </c>
      <c r="Q172" s="9">
        <v>29</v>
      </c>
      <c r="R172" s="9"/>
      <c r="S172" s="9"/>
      <c r="T172" s="10">
        <v>8609</v>
      </c>
      <c r="U172" s="8">
        <v>2.6</v>
      </c>
      <c r="V172" s="9">
        <v>34</v>
      </c>
      <c r="W172" s="9"/>
      <c r="X172" s="9"/>
      <c r="Y172" s="10">
        <v>13152</v>
      </c>
      <c r="Z172" s="8">
        <v>2.6</v>
      </c>
      <c r="AA172" s="9">
        <v>38</v>
      </c>
      <c r="AB172" s="9"/>
      <c r="AC172" s="9"/>
      <c r="AD172" s="10">
        <v>17904</v>
      </c>
      <c r="AE172" s="8">
        <v>2.6</v>
      </c>
      <c r="AF172" s="9">
        <v>41</v>
      </c>
      <c r="AG172" s="9"/>
      <c r="AH172" s="9"/>
      <c r="AI172" s="10">
        <v>23018</v>
      </c>
      <c r="AJ172" s="8">
        <v>2.6</v>
      </c>
      <c r="AK172" s="9">
        <v>44</v>
      </c>
      <c r="AL172" s="9"/>
      <c r="AM172" s="9"/>
      <c r="AN172" s="10">
        <v>27576</v>
      </c>
      <c r="AO172" s="8">
        <v>2.6</v>
      </c>
      <c r="AP172" s="9">
        <v>48</v>
      </c>
      <c r="AQ172" s="9"/>
      <c r="AR172" s="9"/>
      <c r="AS172" s="10">
        <v>32218</v>
      </c>
      <c r="AT172" s="8">
        <v>2.6</v>
      </c>
      <c r="AU172" s="9">
        <v>51</v>
      </c>
      <c r="AV172" s="9"/>
      <c r="AW172" s="9"/>
      <c r="AX172" s="10">
        <v>37112</v>
      </c>
      <c r="AY172" s="8">
        <v>2.6</v>
      </c>
      <c r="AZ172" s="9">
        <v>53</v>
      </c>
      <c r="BA172" s="9"/>
      <c r="BB172" s="9"/>
      <c r="BC172" s="10">
        <v>41908</v>
      </c>
      <c r="BD172" s="8">
        <v>2.6</v>
      </c>
      <c r="BE172" s="9">
        <v>55</v>
      </c>
      <c r="BF172" s="9"/>
      <c r="BG172" s="9"/>
      <c r="BH172" s="10">
        <v>46480</v>
      </c>
    </row>
    <row r="173" spans="1:60" x14ac:dyDescent="0.25">
      <c r="A173" s="8">
        <v>2.6</v>
      </c>
      <c r="B173" s="9">
        <v>15</v>
      </c>
      <c r="C173" s="9"/>
      <c r="D173" s="9"/>
      <c r="E173" s="10">
        <v>1512</v>
      </c>
      <c r="F173" s="8">
        <v>2.6</v>
      </c>
      <c r="G173" s="9">
        <v>16</v>
      </c>
      <c r="H173" s="9"/>
      <c r="I173" s="9"/>
      <c r="J173" s="10">
        <v>1937</v>
      </c>
      <c r="K173" s="8">
        <v>2.6</v>
      </c>
      <c r="L173" s="9">
        <v>21</v>
      </c>
      <c r="M173" s="9"/>
      <c r="N173" s="9"/>
      <c r="O173" s="10">
        <v>4080</v>
      </c>
      <c r="P173" s="8">
        <v>2.6</v>
      </c>
      <c r="Q173" s="9">
        <v>29</v>
      </c>
      <c r="R173" s="9"/>
      <c r="S173" s="9"/>
      <c r="T173" s="10">
        <v>8705</v>
      </c>
      <c r="U173" s="8">
        <v>2.6</v>
      </c>
      <c r="V173" s="9">
        <v>34</v>
      </c>
      <c r="W173" s="9"/>
      <c r="X173" s="9"/>
      <c r="Y173" s="10">
        <v>13502</v>
      </c>
      <c r="Z173" s="8">
        <v>2.6</v>
      </c>
      <c r="AA173" s="9">
        <v>38</v>
      </c>
      <c r="AB173" s="9"/>
      <c r="AC173" s="9"/>
      <c r="AD173" s="10">
        <v>18244</v>
      </c>
      <c r="AE173" s="8">
        <v>2.6</v>
      </c>
      <c r="AF173" s="9">
        <v>41</v>
      </c>
      <c r="AG173" s="9"/>
      <c r="AH173" s="9"/>
      <c r="AI173" s="10">
        <v>22746</v>
      </c>
      <c r="AJ173" s="8">
        <v>2.6</v>
      </c>
      <c r="AK173" s="9">
        <v>44</v>
      </c>
      <c r="AL173" s="9"/>
      <c r="AM173" s="9"/>
      <c r="AN173" s="10">
        <v>27466</v>
      </c>
      <c r="AO173" s="8">
        <v>2.6</v>
      </c>
      <c r="AP173" s="9">
        <v>48</v>
      </c>
      <c r="AQ173" s="9"/>
      <c r="AR173" s="9"/>
      <c r="AS173" s="10">
        <v>31981</v>
      </c>
      <c r="AT173" s="8">
        <v>2.6</v>
      </c>
      <c r="AU173" s="9">
        <v>51</v>
      </c>
      <c r="AV173" s="9"/>
      <c r="AW173" s="9"/>
      <c r="AX173" s="10">
        <v>37062</v>
      </c>
      <c r="AY173" s="8">
        <v>2.6</v>
      </c>
      <c r="AZ173" s="9">
        <v>53</v>
      </c>
      <c r="BA173" s="9"/>
      <c r="BB173" s="9"/>
      <c r="BC173" s="10">
        <v>41828</v>
      </c>
      <c r="BD173" s="8">
        <v>2.6</v>
      </c>
      <c r="BE173" s="9">
        <v>54</v>
      </c>
      <c r="BF173" s="9"/>
      <c r="BG173" s="9"/>
      <c r="BH173" s="10">
        <v>46726</v>
      </c>
    </row>
    <row r="174" spans="1:60" x14ac:dyDescent="0.25">
      <c r="A174" s="8">
        <v>2.6</v>
      </c>
      <c r="B174" s="9">
        <v>14</v>
      </c>
      <c r="C174" s="9"/>
      <c r="D174" s="9"/>
      <c r="E174" s="10">
        <v>1526</v>
      </c>
      <c r="F174" s="8">
        <v>2.6</v>
      </c>
      <c r="G174" s="9">
        <v>16</v>
      </c>
      <c r="H174" s="9"/>
      <c r="I174" s="9"/>
      <c r="J174" s="10">
        <v>2018</v>
      </c>
      <c r="K174" s="8">
        <v>2.6</v>
      </c>
      <c r="L174" s="9">
        <v>21</v>
      </c>
      <c r="M174" s="9"/>
      <c r="N174" s="9"/>
      <c r="O174" s="10">
        <v>4151</v>
      </c>
      <c r="P174" s="8">
        <v>2.6</v>
      </c>
      <c r="Q174" s="9">
        <v>29</v>
      </c>
      <c r="R174" s="9"/>
      <c r="S174" s="9"/>
      <c r="T174" s="10">
        <v>8699</v>
      </c>
      <c r="U174" s="8">
        <v>2.6</v>
      </c>
      <c r="V174" s="9">
        <v>34</v>
      </c>
      <c r="W174" s="9"/>
      <c r="X174" s="9"/>
      <c r="Y174" s="10">
        <v>13364</v>
      </c>
      <c r="Z174" s="8">
        <v>2.6</v>
      </c>
      <c r="AA174" s="9">
        <v>38</v>
      </c>
      <c r="AB174" s="9"/>
      <c r="AC174" s="9"/>
      <c r="AD174" s="10">
        <v>18148</v>
      </c>
      <c r="AE174" s="8">
        <v>2.6</v>
      </c>
      <c r="AF174" s="9">
        <v>41</v>
      </c>
      <c r="AG174" s="9"/>
      <c r="AH174" s="9"/>
      <c r="AI174" s="10">
        <v>22874</v>
      </c>
      <c r="AJ174" s="8">
        <v>2.6</v>
      </c>
      <c r="AK174" s="9">
        <v>44</v>
      </c>
      <c r="AL174" s="9"/>
      <c r="AM174" s="9"/>
      <c r="AN174" s="10">
        <v>27126</v>
      </c>
      <c r="AO174" s="8">
        <v>2.6</v>
      </c>
      <c r="AP174" s="9">
        <v>48</v>
      </c>
      <c r="AQ174" s="9"/>
      <c r="AR174" s="9"/>
      <c r="AS174" s="10">
        <v>32459</v>
      </c>
      <c r="AT174" s="8">
        <v>2.6</v>
      </c>
      <c r="AU174" s="9">
        <v>51</v>
      </c>
      <c r="AV174" s="9"/>
      <c r="AW174" s="9"/>
      <c r="AX174" s="10">
        <v>37129</v>
      </c>
      <c r="AY174" s="8">
        <v>2.6</v>
      </c>
      <c r="AZ174" s="9">
        <v>53</v>
      </c>
      <c r="BA174" s="9"/>
      <c r="BB174" s="9"/>
      <c r="BC174" s="10">
        <v>41685</v>
      </c>
      <c r="BD174" s="8">
        <v>2.6</v>
      </c>
      <c r="BE174" s="9">
        <v>55</v>
      </c>
      <c r="BF174" s="9"/>
      <c r="BG174" s="9"/>
      <c r="BH174" s="10">
        <v>46554</v>
      </c>
    </row>
    <row r="175" spans="1:60" x14ac:dyDescent="0.25">
      <c r="A175" s="8">
        <v>2.6</v>
      </c>
      <c r="B175" s="9">
        <v>15</v>
      </c>
      <c r="C175" s="9"/>
      <c r="D175" s="9"/>
      <c r="E175" s="10">
        <v>1462</v>
      </c>
      <c r="F175" s="8">
        <v>2.6</v>
      </c>
      <c r="G175" s="9">
        <v>16</v>
      </c>
      <c r="H175" s="9"/>
      <c r="I175" s="9"/>
      <c r="J175" s="10">
        <v>2015</v>
      </c>
      <c r="K175" s="8">
        <v>2.6</v>
      </c>
      <c r="L175" s="9">
        <v>21</v>
      </c>
      <c r="M175" s="9"/>
      <c r="N175" s="9"/>
      <c r="O175" s="10">
        <v>4140</v>
      </c>
      <c r="P175" s="8">
        <v>2.6</v>
      </c>
      <c r="Q175" s="9">
        <v>28</v>
      </c>
      <c r="R175" s="9"/>
      <c r="S175" s="9"/>
      <c r="T175" s="10">
        <v>8663</v>
      </c>
      <c r="U175" s="8">
        <v>2.6</v>
      </c>
      <c r="V175" s="9">
        <v>34</v>
      </c>
      <c r="W175" s="9"/>
      <c r="X175" s="9"/>
      <c r="Y175" s="10">
        <v>13348</v>
      </c>
      <c r="Z175" s="8">
        <v>2.6</v>
      </c>
      <c r="AA175" s="9">
        <v>38</v>
      </c>
      <c r="AB175" s="9"/>
      <c r="AC175" s="9"/>
      <c r="AD175" s="10">
        <v>18018</v>
      </c>
      <c r="AE175" s="8">
        <v>2.6</v>
      </c>
      <c r="AF175" s="9">
        <v>41</v>
      </c>
      <c r="AG175" s="9"/>
      <c r="AH175" s="9"/>
      <c r="AI175" s="10">
        <v>22770</v>
      </c>
      <c r="AJ175" s="8">
        <v>2.6</v>
      </c>
      <c r="AK175" s="9">
        <v>44</v>
      </c>
      <c r="AL175" s="9"/>
      <c r="AM175" s="9"/>
      <c r="AN175" s="10">
        <v>27427</v>
      </c>
      <c r="AO175" s="8">
        <v>2.6</v>
      </c>
      <c r="AP175" s="9">
        <v>48</v>
      </c>
      <c r="AQ175" s="9"/>
      <c r="AR175" s="9"/>
      <c r="AS175" s="10">
        <v>32274</v>
      </c>
      <c r="AT175" s="8">
        <v>2.6</v>
      </c>
      <c r="AU175" s="9">
        <v>51</v>
      </c>
      <c r="AV175" s="9"/>
      <c r="AW175" s="9"/>
      <c r="AX175" s="10">
        <v>37200</v>
      </c>
      <c r="AY175" s="8">
        <v>2.6</v>
      </c>
      <c r="AZ175" s="9">
        <v>53</v>
      </c>
      <c r="BA175" s="9"/>
      <c r="BB175" s="9"/>
      <c r="BC175" s="10">
        <v>41569</v>
      </c>
      <c r="BD175" s="8">
        <v>2.6</v>
      </c>
      <c r="BE175" s="9">
        <v>55</v>
      </c>
      <c r="BF175" s="9"/>
      <c r="BG175" s="9"/>
      <c r="BH175" s="10">
        <v>46822</v>
      </c>
    </row>
    <row r="176" spans="1:60" x14ac:dyDescent="0.25">
      <c r="A176" s="8">
        <v>2.6</v>
      </c>
      <c r="B176" s="9">
        <v>15</v>
      </c>
      <c r="C176" s="9"/>
      <c r="D176" s="9"/>
      <c r="E176" s="10">
        <v>1508</v>
      </c>
      <c r="F176" s="8">
        <v>2.6</v>
      </c>
      <c r="G176" s="9">
        <v>16</v>
      </c>
      <c r="H176" s="9"/>
      <c r="I176" s="9"/>
      <c r="J176" s="10">
        <v>1797</v>
      </c>
      <c r="K176" s="8">
        <v>2.6</v>
      </c>
      <c r="L176" s="9">
        <v>21</v>
      </c>
      <c r="M176" s="9"/>
      <c r="N176" s="9"/>
      <c r="O176" s="10">
        <v>4150</v>
      </c>
      <c r="P176" s="8">
        <v>2.6</v>
      </c>
      <c r="Q176" s="9">
        <v>29</v>
      </c>
      <c r="R176" s="9"/>
      <c r="S176" s="9"/>
      <c r="T176" s="10">
        <v>8728</v>
      </c>
      <c r="U176" s="8">
        <v>2.6</v>
      </c>
      <c r="V176" s="9">
        <v>34</v>
      </c>
      <c r="W176" s="9"/>
      <c r="X176" s="9"/>
      <c r="Y176" s="10">
        <v>13438</v>
      </c>
      <c r="Z176" s="8">
        <v>2.6</v>
      </c>
      <c r="AA176" s="9">
        <v>38</v>
      </c>
      <c r="AB176" s="9"/>
      <c r="AC176" s="9"/>
      <c r="AD176" s="10">
        <v>17999</v>
      </c>
      <c r="AE176" s="8">
        <v>2.6</v>
      </c>
      <c r="AF176" s="9">
        <v>41</v>
      </c>
      <c r="AG176" s="9"/>
      <c r="AH176" s="9"/>
      <c r="AI176" s="10">
        <v>22691</v>
      </c>
      <c r="AJ176" s="8">
        <v>2.6</v>
      </c>
      <c r="AK176" s="9">
        <v>44</v>
      </c>
      <c r="AL176" s="9"/>
      <c r="AM176" s="9"/>
      <c r="AN176" s="10">
        <v>27560</v>
      </c>
      <c r="AO176" s="8">
        <v>2.6</v>
      </c>
      <c r="AP176" s="9">
        <v>48</v>
      </c>
      <c r="AQ176" s="9"/>
      <c r="AR176" s="9"/>
      <c r="AS176" s="10">
        <v>32289</v>
      </c>
      <c r="AT176" s="8">
        <v>2.6</v>
      </c>
      <c r="AU176" s="9">
        <v>51</v>
      </c>
      <c r="AV176" s="9"/>
      <c r="AW176" s="9"/>
      <c r="AX176" s="10">
        <v>37166</v>
      </c>
      <c r="AY176" s="8">
        <v>2.6</v>
      </c>
      <c r="AZ176" s="9">
        <v>53</v>
      </c>
      <c r="BA176" s="9"/>
      <c r="BB176" s="9"/>
      <c r="BC176" s="10">
        <v>41672</v>
      </c>
      <c r="BD176" s="8">
        <v>2.6</v>
      </c>
      <c r="BE176" s="9">
        <v>55</v>
      </c>
      <c r="BF176" s="9"/>
      <c r="BG176" s="9"/>
      <c r="BH176" s="10">
        <v>46523</v>
      </c>
    </row>
    <row r="177" spans="1:60" x14ac:dyDescent="0.25">
      <c r="A177" s="8">
        <v>2.6</v>
      </c>
      <c r="B177" s="9">
        <v>15</v>
      </c>
      <c r="C177" s="9"/>
      <c r="D177" s="9"/>
      <c r="E177" s="10">
        <v>1470</v>
      </c>
      <c r="F177" s="8">
        <v>2.6</v>
      </c>
      <c r="G177" s="9">
        <v>16</v>
      </c>
      <c r="H177" s="9"/>
      <c r="I177" s="9"/>
      <c r="J177" s="10">
        <v>1973</v>
      </c>
      <c r="K177" s="8">
        <v>2.6</v>
      </c>
      <c r="L177" s="9">
        <v>21</v>
      </c>
      <c r="M177" s="9"/>
      <c r="N177" s="9"/>
      <c r="O177" s="10">
        <v>4032</v>
      </c>
      <c r="P177" s="8">
        <v>2.6</v>
      </c>
      <c r="Q177" s="9">
        <v>29</v>
      </c>
      <c r="R177" s="9"/>
      <c r="S177" s="9"/>
      <c r="T177" s="10">
        <v>8668</v>
      </c>
      <c r="U177" s="8">
        <v>2.6</v>
      </c>
      <c r="V177" s="9">
        <v>34</v>
      </c>
      <c r="W177" s="9"/>
      <c r="X177" s="9"/>
      <c r="Y177" s="10">
        <v>13440</v>
      </c>
      <c r="Z177" s="8">
        <v>2.6</v>
      </c>
      <c r="AA177" s="9">
        <v>38</v>
      </c>
      <c r="AB177" s="9"/>
      <c r="AC177" s="9"/>
      <c r="AD177" s="10">
        <v>17865</v>
      </c>
      <c r="AE177" s="8">
        <v>2.6</v>
      </c>
      <c r="AF177" s="9">
        <v>41</v>
      </c>
      <c r="AG177" s="9"/>
      <c r="AH177" s="9"/>
      <c r="AI177" s="10">
        <v>22727</v>
      </c>
      <c r="AJ177" s="8">
        <v>2.6</v>
      </c>
      <c r="AK177" s="9">
        <v>44</v>
      </c>
      <c r="AL177" s="9"/>
      <c r="AM177" s="9"/>
      <c r="AN177" s="10">
        <v>27633</v>
      </c>
      <c r="AO177" s="8">
        <v>2.6</v>
      </c>
      <c r="AP177" s="9">
        <v>48</v>
      </c>
      <c r="AQ177" s="9"/>
      <c r="AR177" s="9"/>
      <c r="AS177" s="10">
        <v>32474</v>
      </c>
      <c r="AT177" s="8">
        <v>2.6</v>
      </c>
      <c r="AU177" s="9">
        <v>51</v>
      </c>
      <c r="AV177" s="9"/>
      <c r="AW177" s="9"/>
      <c r="AX177" s="10">
        <v>36936</v>
      </c>
      <c r="AY177" s="8">
        <v>2.6</v>
      </c>
      <c r="AZ177" s="9">
        <v>53</v>
      </c>
      <c r="BA177" s="9"/>
      <c r="BB177" s="9"/>
      <c r="BC177" s="10">
        <v>41833</v>
      </c>
      <c r="BD177" s="8">
        <v>2.6</v>
      </c>
      <c r="BE177" s="9">
        <v>55</v>
      </c>
      <c r="BF177" s="9"/>
      <c r="BG177" s="9"/>
      <c r="BH177" s="10">
        <v>46400</v>
      </c>
    </row>
    <row r="178" spans="1:60" x14ac:dyDescent="0.25">
      <c r="A178" s="8">
        <v>2.6</v>
      </c>
      <c r="B178" s="9">
        <v>15</v>
      </c>
      <c r="C178" s="9"/>
      <c r="D178" s="9"/>
      <c r="E178" s="10">
        <v>1415</v>
      </c>
      <c r="F178" s="8">
        <v>2.6</v>
      </c>
      <c r="G178" s="9">
        <v>16</v>
      </c>
      <c r="H178" s="9"/>
      <c r="I178" s="9"/>
      <c r="J178" s="10">
        <v>1989</v>
      </c>
      <c r="K178" s="8">
        <v>2.6</v>
      </c>
      <c r="L178" s="9">
        <v>21</v>
      </c>
      <c r="M178" s="9"/>
      <c r="N178" s="9"/>
      <c r="O178" s="10">
        <v>4052</v>
      </c>
      <c r="P178" s="8">
        <v>2.6</v>
      </c>
      <c r="Q178" s="9">
        <v>29</v>
      </c>
      <c r="R178" s="9"/>
      <c r="S178" s="9"/>
      <c r="T178" s="10">
        <v>8885</v>
      </c>
      <c r="U178" s="8">
        <v>2.6</v>
      </c>
      <c r="V178" s="9">
        <v>33</v>
      </c>
      <c r="W178" s="9"/>
      <c r="X178" s="9"/>
      <c r="Y178" s="10">
        <v>13407</v>
      </c>
      <c r="Z178" s="8">
        <v>2.6</v>
      </c>
      <c r="AA178" s="9">
        <v>38</v>
      </c>
      <c r="AB178" s="9"/>
      <c r="AC178" s="9"/>
      <c r="AD178" s="10">
        <v>17896</v>
      </c>
      <c r="AE178" s="8">
        <v>2.6</v>
      </c>
      <c r="AF178" s="9">
        <v>41</v>
      </c>
      <c r="AG178" s="9"/>
      <c r="AH178" s="9"/>
      <c r="AI178" s="10">
        <v>22641</v>
      </c>
      <c r="AJ178" s="8">
        <v>2.6</v>
      </c>
      <c r="AK178" s="9">
        <v>44</v>
      </c>
      <c r="AL178" s="9"/>
      <c r="AM178" s="9"/>
      <c r="AN178" s="10">
        <v>27417</v>
      </c>
      <c r="AO178" s="8">
        <v>2.6</v>
      </c>
      <c r="AP178" s="9">
        <v>48</v>
      </c>
      <c r="AQ178" s="9"/>
      <c r="AR178" s="9"/>
      <c r="AS178" s="10">
        <v>32066</v>
      </c>
      <c r="AT178" s="8">
        <v>2.6</v>
      </c>
      <c r="AU178" s="9">
        <v>51</v>
      </c>
      <c r="AV178" s="9"/>
      <c r="AW178" s="9"/>
      <c r="AX178" s="10">
        <v>36816</v>
      </c>
      <c r="AY178" s="8">
        <v>2.6</v>
      </c>
      <c r="AZ178" s="9">
        <v>53</v>
      </c>
      <c r="BA178" s="9"/>
      <c r="BB178" s="9"/>
      <c r="BC178" s="10">
        <v>41840</v>
      </c>
      <c r="BD178" s="8">
        <v>2.6</v>
      </c>
      <c r="BE178" s="9">
        <v>55</v>
      </c>
      <c r="BF178" s="9"/>
      <c r="BG178" s="9"/>
      <c r="BH178" s="10">
        <v>46699</v>
      </c>
    </row>
    <row r="179" spans="1:60" x14ac:dyDescent="0.25">
      <c r="A179" s="8">
        <v>2.6</v>
      </c>
      <c r="B179" s="9">
        <v>15</v>
      </c>
      <c r="C179" s="9"/>
      <c r="D179" s="9"/>
      <c r="E179" s="10">
        <v>1580</v>
      </c>
      <c r="F179" s="8">
        <v>2.6</v>
      </c>
      <c r="G179" s="9">
        <v>16</v>
      </c>
      <c r="H179" s="9"/>
      <c r="I179" s="9"/>
      <c r="J179" s="10">
        <v>1905</v>
      </c>
      <c r="K179" s="8">
        <v>2.6</v>
      </c>
      <c r="L179" s="9">
        <v>21</v>
      </c>
      <c r="M179" s="9"/>
      <c r="N179" s="9"/>
      <c r="O179" s="10">
        <v>4065</v>
      </c>
      <c r="P179" s="8">
        <v>2.6</v>
      </c>
      <c r="Q179" s="9">
        <v>29</v>
      </c>
      <c r="R179" s="9"/>
      <c r="S179" s="9"/>
      <c r="T179" s="10">
        <v>8664</v>
      </c>
      <c r="U179" s="8">
        <v>2.6</v>
      </c>
      <c r="V179" s="9">
        <v>34</v>
      </c>
      <c r="W179" s="9"/>
      <c r="X179" s="9"/>
      <c r="Y179" s="10">
        <v>13296</v>
      </c>
      <c r="Z179" s="8">
        <v>2.6</v>
      </c>
      <c r="AA179" s="9">
        <v>38</v>
      </c>
      <c r="AB179" s="9"/>
      <c r="AC179" s="9"/>
      <c r="AD179" s="10">
        <v>18052</v>
      </c>
      <c r="AE179" s="8">
        <v>2.6</v>
      </c>
      <c r="AF179" s="9">
        <v>41</v>
      </c>
      <c r="AG179" s="9"/>
      <c r="AH179" s="9"/>
      <c r="AI179" s="10">
        <v>22741</v>
      </c>
      <c r="AJ179" s="8">
        <v>2.6</v>
      </c>
      <c r="AK179" s="9">
        <v>44</v>
      </c>
      <c r="AL179" s="9"/>
      <c r="AM179" s="9"/>
      <c r="AN179" s="10">
        <v>27294</v>
      </c>
      <c r="AO179" s="8">
        <v>2.6</v>
      </c>
      <c r="AP179" s="9">
        <v>48</v>
      </c>
      <c r="AQ179" s="9"/>
      <c r="AR179" s="9"/>
      <c r="AS179" s="10">
        <v>32500</v>
      </c>
      <c r="AT179" s="8">
        <v>2.6</v>
      </c>
      <c r="AU179" s="9">
        <v>51</v>
      </c>
      <c r="AV179" s="9"/>
      <c r="AW179" s="9"/>
      <c r="AX179" s="10">
        <v>37100</v>
      </c>
      <c r="AY179" s="8">
        <v>2.6</v>
      </c>
      <c r="AZ179" s="9">
        <v>53</v>
      </c>
      <c r="BA179" s="9"/>
      <c r="BB179" s="9"/>
      <c r="BC179" s="10">
        <v>41598</v>
      </c>
      <c r="BD179" s="8">
        <v>2.6</v>
      </c>
      <c r="BE179" s="9">
        <v>55</v>
      </c>
      <c r="BF179" s="9"/>
      <c r="BG179" s="9"/>
      <c r="BH179" s="10">
        <v>46432</v>
      </c>
    </row>
    <row r="180" spans="1:60" x14ac:dyDescent="0.25">
      <c r="A180" s="8">
        <v>2.6</v>
      </c>
      <c r="B180" s="9">
        <v>15</v>
      </c>
      <c r="C180" s="9"/>
      <c r="D180" s="9"/>
      <c r="E180" s="10">
        <v>1507</v>
      </c>
      <c r="F180" s="8">
        <v>2.6</v>
      </c>
      <c r="G180" s="9">
        <v>16</v>
      </c>
      <c r="H180" s="9"/>
      <c r="I180" s="9"/>
      <c r="J180" s="10">
        <v>1962</v>
      </c>
      <c r="K180" s="8">
        <v>2.6</v>
      </c>
      <c r="L180" s="9">
        <v>21</v>
      </c>
      <c r="M180" s="9"/>
      <c r="N180" s="9"/>
      <c r="O180" s="10">
        <v>4124</v>
      </c>
      <c r="P180" s="8">
        <v>2.6</v>
      </c>
      <c r="Q180" s="9">
        <v>29</v>
      </c>
      <c r="R180" s="9"/>
      <c r="S180" s="9"/>
      <c r="T180" s="10">
        <v>8777</v>
      </c>
      <c r="U180" s="8">
        <v>2.6</v>
      </c>
      <c r="V180" s="9">
        <v>34</v>
      </c>
      <c r="W180" s="9"/>
      <c r="X180" s="9"/>
      <c r="Y180" s="10">
        <v>13599</v>
      </c>
      <c r="Z180" s="8">
        <v>2.6</v>
      </c>
      <c r="AA180" s="9">
        <v>38</v>
      </c>
      <c r="AB180" s="9"/>
      <c r="AC180" s="9"/>
      <c r="AD180" s="10">
        <v>18040</v>
      </c>
      <c r="AE180" s="8">
        <v>2.6</v>
      </c>
      <c r="AF180" s="9">
        <v>41</v>
      </c>
      <c r="AG180" s="9"/>
      <c r="AH180" s="9"/>
      <c r="AI180" s="10">
        <v>22775</v>
      </c>
      <c r="AJ180" s="8">
        <v>2.6</v>
      </c>
      <c r="AK180" s="9">
        <v>44</v>
      </c>
      <c r="AL180" s="9"/>
      <c r="AM180" s="9"/>
      <c r="AN180" s="10">
        <v>27434</v>
      </c>
      <c r="AO180" s="8">
        <v>2.6</v>
      </c>
      <c r="AP180" s="9">
        <v>48</v>
      </c>
      <c r="AQ180" s="9"/>
      <c r="AR180" s="9"/>
      <c r="AS180" s="10">
        <v>32300</v>
      </c>
      <c r="AT180" s="8">
        <v>2.6</v>
      </c>
      <c r="AU180" s="9">
        <v>51</v>
      </c>
      <c r="AV180" s="9"/>
      <c r="AW180" s="9"/>
      <c r="AX180" s="10">
        <v>37012</v>
      </c>
      <c r="AY180" s="8">
        <v>2.6</v>
      </c>
      <c r="AZ180" s="9">
        <v>53</v>
      </c>
      <c r="BA180" s="9"/>
      <c r="BB180" s="9"/>
      <c r="BC180" s="10">
        <v>41852</v>
      </c>
      <c r="BD180" s="8">
        <v>2.6</v>
      </c>
      <c r="BE180" s="9">
        <v>54</v>
      </c>
      <c r="BF180" s="9"/>
      <c r="BG180" s="9"/>
      <c r="BH180" s="10">
        <v>46622</v>
      </c>
    </row>
    <row r="181" spans="1:60" x14ac:dyDescent="0.25">
      <c r="A181" s="8">
        <v>2.6</v>
      </c>
      <c r="B181" s="9">
        <v>15</v>
      </c>
      <c r="C181" s="9"/>
      <c r="D181" s="9"/>
      <c r="E181" s="10">
        <v>1624</v>
      </c>
      <c r="F181" s="8">
        <v>2.6</v>
      </c>
      <c r="G181" s="9">
        <v>16</v>
      </c>
      <c r="H181" s="9"/>
      <c r="I181" s="9"/>
      <c r="J181" s="10">
        <v>1941</v>
      </c>
      <c r="K181" s="8">
        <v>2.6</v>
      </c>
      <c r="L181" s="9">
        <v>21</v>
      </c>
      <c r="M181" s="9"/>
      <c r="N181" s="9"/>
      <c r="O181" s="10">
        <v>4098</v>
      </c>
      <c r="P181" s="8">
        <v>2.6</v>
      </c>
      <c r="Q181" s="9">
        <v>28</v>
      </c>
      <c r="R181" s="9"/>
      <c r="S181" s="9"/>
      <c r="T181" s="10">
        <v>8678</v>
      </c>
      <c r="U181" s="8">
        <v>2.6</v>
      </c>
      <c r="V181" s="9">
        <v>34</v>
      </c>
      <c r="W181" s="9"/>
      <c r="X181" s="9"/>
      <c r="Y181" s="10">
        <v>13298</v>
      </c>
      <c r="Z181" s="8">
        <v>2.6</v>
      </c>
      <c r="AA181" s="9">
        <v>38</v>
      </c>
      <c r="AB181" s="9"/>
      <c r="AC181" s="9"/>
      <c r="AD181" s="10">
        <v>17951</v>
      </c>
      <c r="AE181" s="8">
        <v>2.6</v>
      </c>
      <c r="AF181" s="9">
        <v>41</v>
      </c>
      <c r="AG181" s="9"/>
      <c r="AH181" s="9"/>
      <c r="AI181" s="10">
        <v>22849</v>
      </c>
      <c r="AJ181" s="8">
        <v>2.6</v>
      </c>
      <c r="AK181" s="9">
        <v>44</v>
      </c>
      <c r="AL181" s="9"/>
      <c r="AM181" s="9"/>
      <c r="AN181" s="10">
        <v>27364</v>
      </c>
      <c r="AO181" s="8">
        <v>2.6</v>
      </c>
      <c r="AP181" s="9">
        <v>48</v>
      </c>
      <c r="AQ181" s="9"/>
      <c r="AR181" s="9"/>
      <c r="AS181" s="10">
        <v>32112</v>
      </c>
      <c r="AT181" s="8">
        <v>2.6</v>
      </c>
      <c r="AU181" s="9">
        <v>51</v>
      </c>
      <c r="AV181" s="9"/>
      <c r="AW181" s="9"/>
      <c r="AX181" s="10">
        <v>37227</v>
      </c>
      <c r="AY181" s="8">
        <v>2.6</v>
      </c>
      <c r="AZ181" s="9">
        <v>53</v>
      </c>
      <c r="BA181" s="9"/>
      <c r="BB181" s="9"/>
      <c r="BC181" s="10">
        <v>42075</v>
      </c>
      <c r="BD181" s="8">
        <v>2.6</v>
      </c>
      <c r="BE181" s="9">
        <v>55</v>
      </c>
      <c r="BF181" s="9"/>
      <c r="BG181" s="9"/>
      <c r="BH181" s="10">
        <v>46541</v>
      </c>
    </row>
    <row r="182" spans="1:60" x14ac:dyDescent="0.25">
      <c r="A182" s="8">
        <v>2.6</v>
      </c>
      <c r="B182" s="9">
        <v>15</v>
      </c>
      <c r="C182" s="9"/>
      <c r="D182" s="9"/>
      <c r="E182" s="10">
        <v>1473</v>
      </c>
      <c r="F182" s="8">
        <v>2.6</v>
      </c>
      <c r="G182" s="9">
        <v>16</v>
      </c>
      <c r="H182" s="9"/>
      <c r="I182" s="9"/>
      <c r="J182" s="10">
        <v>1887</v>
      </c>
      <c r="K182" s="8">
        <v>2.6</v>
      </c>
      <c r="L182" s="9">
        <v>21</v>
      </c>
      <c r="M182" s="9"/>
      <c r="N182" s="9"/>
      <c r="O182" s="10">
        <v>4148</v>
      </c>
      <c r="P182" s="8">
        <v>2.6</v>
      </c>
      <c r="Q182" s="9">
        <v>29</v>
      </c>
      <c r="R182" s="9"/>
      <c r="S182" s="9"/>
      <c r="T182" s="10">
        <v>8769</v>
      </c>
      <c r="U182" s="8">
        <v>2.6</v>
      </c>
      <c r="V182" s="9">
        <v>34</v>
      </c>
      <c r="W182" s="9"/>
      <c r="X182" s="9"/>
      <c r="Y182" s="10">
        <v>13303</v>
      </c>
      <c r="Z182" s="8">
        <v>2.6</v>
      </c>
      <c r="AA182" s="9">
        <v>38</v>
      </c>
      <c r="AB182" s="9"/>
      <c r="AC182" s="9"/>
      <c r="AD182" s="10">
        <v>17857</v>
      </c>
      <c r="AE182" s="8">
        <v>2.6</v>
      </c>
      <c r="AF182" s="9">
        <v>41</v>
      </c>
      <c r="AG182" s="9"/>
      <c r="AH182" s="9"/>
      <c r="AI182" s="10">
        <v>22801</v>
      </c>
      <c r="AJ182" s="8">
        <v>2.6</v>
      </c>
      <c r="AK182" s="9">
        <v>44</v>
      </c>
      <c r="AL182" s="9"/>
      <c r="AM182" s="9"/>
      <c r="AN182" s="10">
        <v>27245</v>
      </c>
      <c r="AO182" s="8">
        <v>2.6</v>
      </c>
      <c r="AP182" s="9">
        <v>48</v>
      </c>
      <c r="AQ182" s="9"/>
      <c r="AR182" s="9"/>
      <c r="AS182" s="10">
        <v>32363</v>
      </c>
      <c r="AT182" s="8">
        <v>2.6</v>
      </c>
      <c r="AU182" s="9">
        <v>51</v>
      </c>
      <c r="AV182" s="9"/>
      <c r="AW182" s="9"/>
      <c r="AX182" s="10">
        <v>37334</v>
      </c>
      <c r="AY182" s="8">
        <v>2.6</v>
      </c>
      <c r="AZ182" s="9">
        <v>53</v>
      </c>
      <c r="BA182" s="9"/>
      <c r="BB182" s="9"/>
      <c r="BC182" s="10">
        <v>41915</v>
      </c>
      <c r="BD182" s="8">
        <v>2.6</v>
      </c>
      <c r="BE182" s="9">
        <v>55</v>
      </c>
      <c r="BF182" s="9"/>
      <c r="BG182" s="9"/>
      <c r="BH182" s="10">
        <v>46692</v>
      </c>
    </row>
    <row r="183" spans="1:60" x14ac:dyDescent="0.25">
      <c r="A183" s="20">
        <v>2.6</v>
      </c>
      <c r="B183" s="21">
        <v>15</v>
      </c>
      <c r="C183" s="21"/>
      <c r="D183" s="21"/>
      <c r="E183" s="22">
        <v>1529</v>
      </c>
      <c r="F183" s="20">
        <v>2.6</v>
      </c>
      <c r="G183" s="21">
        <v>16</v>
      </c>
      <c r="H183" s="21"/>
      <c r="I183" s="21"/>
      <c r="J183" s="22">
        <v>1897</v>
      </c>
      <c r="K183" s="20">
        <v>2.6</v>
      </c>
      <c r="L183" s="21">
        <v>21</v>
      </c>
      <c r="M183" s="21"/>
      <c r="N183" s="21"/>
      <c r="O183" s="22">
        <v>4197</v>
      </c>
      <c r="P183" s="20">
        <v>2.6</v>
      </c>
      <c r="Q183" s="21">
        <v>28</v>
      </c>
      <c r="R183" s="21"/>
      <c r="S183" s="21"/>
      <c r="T183" s="22">
        <v>8748</v>
      </c>
      <c r="U183" s="20">
        <v>2.6</v>
      </c>
      <c r="V183" s="21">
        <v>34</v>
      </c>
      <c r="W183" s="21"/>
      <c r="X183" s="21"/>
      <c r="Y183" s="22">
        <v>13356</v>
      </c>
      <c r="Z183" s="20">
        <v>2.6</v>
      </c>
      <c r="AA183" s="21">
        <v>38</v>
      </c>
      <c r="AB183" s="21"/>
      <c r="AC183" s="21"/>
      <c r="AD183" s="22">
        <v>17997</v>
      </c>
      <c r="AE183" s="20">
        <v>2.6</v>
      </c>
      <c r="AF183" s="21">
        <v>41</v>
      </c>
      <c r="AG183" s="21"/>
      <c r="AH183" s="21"/>
      <c r="AI183" s="22">
        <v>22829</v>
      </c>
      <c r="AJ183" s="20">
        <v>2.6</v>
      </c>
      <c r="AK183" s="21">
        <v>44</v>
      </c>
      <c r="AL183" s="21"/>
      <c r="AM183" s="21"/>
      <c r="AN183" s="22">
        <v>27451</v>
      </c>
      <c r="AO183" s="20">
        <v>2.6</v>
      </c>
      <c r="AP183" s="21">
        <v>48</v>
      </c>
      <c r="AQ183" s="21"/>
      <c r="AR183" s="21"/>
      <c r="AS183" s="22">
        <v>32342</v>
      </c>
      <c r="AT183" s="20">
        <v>2.6</v>
      </c>
      <c r="AU183" s="21">
        <v>51</v>
      </c>
      <c r="AV183" s="21"/>
      <c r="AW183" s="21"/>
      <c r="AX183" s="22">
        <v>37363</v>
      </c>
      <c r="AY183" s="20">
        <v>2.6</v>
      </c>
      <c r="AZ183" s="21">
        <v>53</v>
      </c>
      <c r="BA183" s="21"/>
      <c r="BB183" s="21"/>
      <c r="BC183" s="22">
        <v>41593</v>
      </c>
      <c r="BD183" s="20">
        <v>2.6</v>
      </c>
      <c r="BE183" s="21">
        <v>55</v>
      </c>
      <c r="BF183" s="21"/>
      <c r="BG183" s="21"/>
      <c r="BH183" s="22">
        <v>46630</v>
      </c>
    </row>
    <row r="184" spans="1:60" x14ac:dyDescent="0.25">
      <c r="A184" s="8">
        <v>2.7</v>
      </c>
      <c r="B184" s="9">
        <v>12</v>
      </c>
      <c r="C184" s="9"/>
      <c r="D184" s="9"/>
      <c r="E184" s="10">
        <v>1227</v>
      </c>
      <c r="F184" s="8">
        <v>2.7</v>
      </c>
      <c r="G184" s="9">
        <v>14</v>
      </c>
      <c r="H184" s="9"/>
      <c r="I184" s="9"/>
      <c r="J184" s="10">
        <v>1529</v>
      </c>
      <c r="K184" s="8">
        <v>2.7</v>
      </c>
      <c r="L184" s="9">
        <v>18</v>
      </c>
      <c r="M184" s="9"/>
      <c r="N184" s="9"/>
      <c r="O184" s="10">
        <v>3339</v>
      </c>
      <c r="P184" s="8">
        <v>2.7</v>
      </c>
      <c r="Q184" s="9">
        <v>23</v>
      </c>
      <c r="R184" s="9"/>
      <c r="S184" s="9"/>
      <c r="T184" s="10">
        <v>7054</v>
      </c>
      <c r="U184" s="8">
        <v>2.7</v>
      </c>
      <c r="V184" s="9">
        <v>27</v>
      </c>
      <c r="W184" s="9"/>
      <c r="X184" s="9"/>
      <c r="Y184" s="10">
        <v>11015</v>
      </c>
      <c r="Z184" s="8">
        <v>2.7</v>
      </c>
      <c r="AA184" s="9">
        <v>30</v>
      </c>
      <c r="AB184" s="9"/>
      <c r="AC184" s="9"/>
      <c r="AD184" s="10">
        <v>14643</v>
      </c>
      <c r="AE184" s="8">
        <v>2.7</v>
      </c>
      <c r="AF184" s="9">
        <v>33</v>
      </c>
      <c r="AG184" s="9"/>
      <c r="AH184" s="9"/>
      <c r="AI184" s="10">
        <v>18924</v>
      </c>
      <c r="AJ184" s="8">
        <v>2.7</v>
      </c>
      <c r="AK184" s="9">
        <v>35</v>
      </c>
      <c r="AL184" s="9"/>
      <c r="AM184" s="9"/>
      <c r="AN184" s="10">
        <v>22460</v>
      </c>
      <c r="AO184" s="8">
        <v>2.7</v>
      </c>
      <c r="AP184" s="9">
        <v>37</v>
      </c>
      <c r="AQ184" s="9"/>
      <c r="AR184" s="9"/>
      <c r="AS184" s="10">
        <v>26424</v>
      </c>
      <c r="AT184" s="8">
        <v>2.7</v>
      </c>
      <c r="AU184" s="9">
        <v>40</v>
      </c>
      <c r="AV184" s="9"/>
      <c r="AW184" s="9"/>
      <c r="AX184" s="10">
        <v>30343</v>
      </c>
      <c r="AY184" s="8">
        <v>2.7</v>
      </c>
      <c r="AZ184" s="9">
        <v>42</v>
      </c>
      <c r="BA184" s="9"/>
      <c r="BB184" s="9"/>
      <c r="BC184" s="10">
        <v>34832</v>
      </c>
      <c r="BD184" s="8">
        <v>2.7</v>
      </c>
      <c r="BE184" s="9">
        <v>43</v>
      </c>
      <c r="BF184" s="9"/>
      <c r="BG184" s="9"/>
      <c r="BH184" s="10">
        <v>38616</v>
      </c>
    </row>
    <row r="185" spans="1:60" x14ac:dyDescent="0.25">
      <c r="A185" s="8">
        <v>2.7</v>
      </c>
      <c r="B185" s="9">
        <v>12</v>
      </c>
      <c r="C185" s="9"/>
      <c r="D185" s="9"/>
      <c r="E185" s="10">
        <v>1302</v>
      </c>
      <c r="F185" s="8">
        <v>2.7</v>
      </c>
      <c r="G185" s="9">
        <v>14</v>
      </c>
      <c r="H185" s="9"/>
      <c r="I185" s="9"/>
      <c r="J185" s="10">
        <v>1538</v>
      </c>
      <c r="K185" s="8">
        <v>2.7</v>
      </c>
      <c r="L185" s="9">
        <v>18</v>
      </c>
      <c r="M185" s="9"/>
      <c r="N185" s="9"/>
      <c r="O185" s="10">
        <v>3296</v>
      </c>
      <c r="P185" s="8">
        <v>2.7</v>
      </c>
      <c r="Q185" s="9">
        <v>23</v>
      </c>
      <c r="R185" s="9"/>
      <c r="S185" s="9"/>
      <c r="T185" s="10">
        <v>7163</v>
      </c>
      <c r="U185" s="8">
        <v>2.7</v>
      </c>
      <c r="V185" s="9">
        <v>27</v>
      </c>
      <c r="W185" s="9"/>
      <c r="X185" s="9"/>
      <c r="Y185" s="10">
        <v>10915</v>
      </c>
      <c r="Z185" s="8">
        <v>2.7</v>
      </c>
      <c r="AA185" s="9">
        <v>30</v>
      </c>
      <c r="AB185" s="9"/>
      <c r="AC185" s="9"/>
      <c r="AD185" s="10">
        <v>14736</v>
      </c>
      <c r="AE185" s="8">
        <v>2.7</v>
      </c>
      <c r="AF185" s="9">
        <v>33</v>
      </c>
      <c r="AG185" s="9"/>
      <c r="AH185" s="9"/>
      <c r="AI185" s="10">
        <v>18645</v>
      </c>
      <c r="AJ185" s="8">
        <v>2.7</v>
      </c>
      <c r="AK185" s="9">
        <v>35</v>
      </c>
      <c r="AL185" s="9"/>
      <c r="AM185" s="9"/>
      <c r="AN185" s="10">
        <v>22715</v>
      </c>
      <c r="AO185" s="8">
        <v>2.7</v>
      </c>
      <c r="AP185" s="9">
        <v>37</v>
      </c>
      <c r="AQ185" s="9"/>
      <c r="AR185" s="9"/>
      <c r="AS185" s="10">
        <v>26523</v>
      </c>
      <c r="AT185" s="8">
        <v>2.7</v>
      </c>
      <c r="AU185" s="9">
        <v>40</v>
      </c>
      <c r="AV185" s="9"/>
      <c r="AW185" s="9"/>
      <c r="AX185" s="10">
        <v>30677</v>
      </c>
      <c r="AY185" s="8">
        <v>2.7</v>
      </c>
      <c r="AZ185" s="9">
        <v>41</v>
      </c>
      <c r="BA185" s="9"/>
      <c r="BB185" s="9"/>
      <c r="BC185" s="10">
        <v>34502</v>
      </c>
      <c r="BD185" s="8">
        <v>2.7</v>
      </c>
      <c r="BE185" s="9">
        <v>43</v>
      </c>
      <c r="BF185" s="9"/>
      <c r="BG185" s="9"/>
      <c r="BH185" s="10">
        <v>38815</v>
      </c>
    </row>
    <row r="186" spans="1:60" x14ac:dyDescent="0.25">
      <c r="A186" s="8">
        <v>2.7</v>
      </c>
      <c r="B186" s="9">
        <v>12</v>
      </c>
      <c r="C186" s="9"/>
      <c r="D186" s="9"/>
      <c r="E186" s="10">
        <v>1187</v>
      </c>
      <c r="F186" s="8">
        <v>2.7</v>
      </c>
      <c r="G186" s="9">
        <v>14</v>
      </c>
      <c r="H186" s="9"/>
      <c r="I186" s="9"/>
      <c r="J186" s="10">
        <v>1556</v>
      </c>
      <c r="K186" s="8">
        <v>2.7</v>
      </c>
      <c r="L186" s="9">
        <v>18</v>
      </c>
      <c r="M186" s="9"/>
      <c r="N186" s="9"/>
      <c r="O186" s="10">
        <v>3219</v>
      </c>
      <c r="P186" s="8">
        <v>2.7</v>
      </c>
      <c r="Q186" s="9">
        <v>23</v>
      </c>
      <c r="R186" s="9"/>
      <c r="S186" s="9"/>
      <c r="T186" s="10">
        <v>6928</v>
      </c>
      <c r="U186" s="8">
        <v>2.7</v>
      </c>
      <c r="V186" s="9">
        <v>27</v>
      </c>
      <c r="W186" s="9"/>
      <c r="X186" s="9"/>
      <c r="Y186" s="10">
        <v>10908</v>
      </c>
      <c r="Z186" s="8">
        <v>2.7</v>
      </c>
      <c r="AA186" s="9">
        <v>30</v>
      </c>
      <c r="AB186" s="9"/>
      <c r="AC186" s="9"/>
      <c r="AD186" s="10">
        <v>14683</v>
      </c>
      <c r="AE186" s="8">
        <v>2.7</v>
      </c>
      <c r="AF186" s="9">
        <v>33</v>
      </c>
      <c r="AG186" s="9"/>
      <c r="AH186" s="9"/>
      <c r="AI186" s="10">
        <v>18657</v>
      </c>
      <c r="AJ186" s="8">
        <v>2.7</v>
      </c>
      <c r="AK186" s="9">
        <v>35</v>
      </c>
      <c r="AL186" s="9"/>
      <c r="AM186" s="9"/>
      <c r="AN186" s="10">
        <v>22546</v>
      </c>
      <c r="AO186" s="8">
        <v>2.7</v>
      </c>
      <c r="AP186" s="9">
        <v>37</v>
      </c>
      <c r="AQ186" s="9"/>
      <c r="AR186" s="9"/>
      <c r="AS186" s="10">
        <v>26519</v>
      </c>
      <c r="AT186" s="8">
        <v>2.7</v>
      </c>
      <c r="AU186" s="9">
        <v>40</v>
      </c>
      <c r="AV186" s="9"/>
      <c r="AW186" s="9"/>
      <c r="AX186" s="10">
        <v>30622</v>
      </c>
      <c r="AY186" s="8">
        <v>2.7</v>
      </c>
      <c r="AZ186" s="9">
        <v>42</v>
      </c>
      <c r="BA186" s="9"/>
      <c r="BB186" s="9"/>
      <c r="BC186" s="10">
        <v>34500</v>
      </c>
      <c r="BD186" s="8">
        <v>2.7</v>
      </c>
      <c r="BE186" s="9">
        <v>43</v>
      </c>
      <c r="BF186" s="9"/>
      <c r="BG186" s="9"/>
      <c r="BH186" s="10">
        <v>38505</v>
      </c>
    </row>
    <row r="187" spans="1:60" x14ac:dyDescent="0.25">
      <c r="A187" s="8">
        <v>2.7</v>
      </c>
      <c r="B187" s="9">
        <v>12</v>
      </c>
      <c r="C187" s="9"/>
      <c r="D187" s="9"/>
      <c r="E187" s="10">
        <v>1251</v>
      </c>
      <c r="F187" s="8">
        <v>2.7</v>
      </c>
      <c r="G187" s="9">
        <v>14</v>
      </c>
      <c r="H187" s="9"/>
      <c r="I187" s="9"/>
      <c r="J187" s="10">
        <v>1616</v>
      </c>
      <c r="K187" s="8">
        <v>2.7</v>
      </c>
      <c r="L187" s="9">
        <v>18</v>
      </c>
      <c r="M187" s="9"/>
      <c r="N187" s="9"/>
      <c r="O187" s="10">
        <v>3312</v>
      </c>
      <c r="P187" s="8">
        <v>2.7</v>
      </c>
      <c r="Q187" s="9">
        <v>23</v>
      </c>
      <c r="R187" s="9"/>
      <c r="S187" s="9"/>
      <c r="T187" s="10">
        <v>7128</v>
      </c>
      <c r="U187" s="8">
        <v>2.7</v>
      </c>
      <c r="V187" s="9">
        <v>27</v>
      </c>
      <c r="W187" s="9"/>
      <c r="X187" s="9"/>
      <c r="Y187" s="10">
        <v>11149</v>
      </c>
      <c r="Z187" s="8">
        <v>2.7</v>
      </c>
      <c r="AA187" s="9">
        <v>30</v>
      </c>
      <c r="AB187" s="9"/>
      <c r="AC187" s="9"/>
      <c r="AD187" s="10">
        <v>14695</v>
      </c>
      <c r="AE187" s="8">
        <v>2.7</v>
      </c>
      <c r="AF187" s="9">
        <v>33</v>
      </c>
      <c r="AG187" s="9"/>
      <c r="AH187" s="9"/>
      <c r="AI187" s="10">
        <v>18728</v>
      </c>
      <c r="AJ187" s="8">
        <v>2.7</v>
      </c>
      <c r="AK187" s="9">
        <v>35</v>
      </c>
      <c r="AL187" s="9"/>
      <c r="AM187" s="9"/>
      <c r="AN187" s="10">
        <v>22264</v>
      </c>
      <c r="AO187" s="8">
        <v>2.7</v>
      </c>
      <c r="AP187" s="9">
        <v>37</v>
      </c>
      <c r="AQ187" s="9"/>
      <c r="AR187" s="9"/>
      <c r="AS187" s="10">
        <v>26706</v>
      </c>
      <c r="AT187" s="8">
        <v>2.7</v>
      </c>
      <c r="AU187" s="9">
        <v>40</v>
      </c>
      <c r="AV187" s="9"/>
      <c r="AW187" s="9"/>
      <c r="AX187" s="10">
        <v>30632</v>
      </c>
      <c r="AY187" s="8">
        <v>2.7</v>
      </c>
      <c r="AZ187" s="9">
        <v>42</v>
      </c>
      <c r="BA187" s="9"/>
      <c r="BB187" s="9"/>
      <c r="BC187" s="10">
        <v>34609</v>
      </c>
      <c r="BD187" s="8">
        <v>2.7</v>
      </c>
      <c r="BE187" s="9">
        <v>43</v>
      </c>
      <c r="BF187" s="9"/>
      <c r="BG187" s="9"/>
      <c r="BH187" s="10">
        <v>38610</v>
      </c>
    </row>
    <row r="188" spans="1:60" x14ac:dyDescent="0.25">
      <c r="A188" s="8">
        <v>2.7</v>
      </c>
      <c r="B188" s="9">
        <v>12</v>
      </c>
      <c r="C188" s="9"/>
      <c r="D188" s="9"/>
      <c r="E188" s="10">
        <v>1225</v>
      </c>
      <c r="F188" s="8">
        <v>2.7</v>
      </c>
      <c r="G188" s="9">
        <v>14</v>
      </c>
      <c r="H188" s="9"/>
      <c r="I188" s="9"/>
      <c r="J188" s="10">
        <v>1440</v>
      </c>
      <c r="K188" s="8">
        <v>2.7</v>
      </c>
      <c r="L188" s="9">
        <v>18</v>
      </c>
      <c r="M188" s="9"/>
      <c r="N188" s="9"/>
      <c r="O188" s="10">
        <v>3384</v>
      </c>
      <c r="P188" s="8">
        <v>2.7</v>
      </c>
      <c r="Q188" s="9">
        <v>23</v>
      </c>
      <c r="R188" s="9"/>
      <c r="S188" s="9"/>
      <c r="T188" s="10">
        <v>7085</v>
      </c>
      <c r="U188" s="8">
        <v>2.7</v>
      </c>
      <c r="V188" s="9">
        <v>27</v>
      </c>
      <c r="W188" s="9"/>
      <c r="X188" s="9"/>
      <c r="Y188" s="10">
        <v>11184</v>
      </c>
      <c r="Z188" s="8">
        <v>2.7</v>
      </c>
      <c r="AA188" s="9">
        <v>30</v>
      </c>
      <c r="AB188" s="9"/>
      <c r="AC188" s="9"/>
      <c r="AD188" s="10">
        <v>14646</v>
      </c>
      <c r="AE188" s="8">
        <v>2.7</v>
      </c>
      <c r="AF188" s="9">
        <v>33</v>
      </c>
      <c r="AG188" s="9"/>
      <c r="AH188" s="9"/>
      <c r="AI188" s="10">
        <v>18565</v>
      </c>
      <c r="AJ188" s="8">
        <v>2.7</v>
      </c>
      <c r="AK188" s="9">
        <v>35</v>
      </c>
      <c r="AL188" s="9"/>
      <c r="AM188" s="9"/>
      <c r="AN188" s="10">
        <v>22565</v>
      </c>
      <c r="AO188" s="8">
        <v>2.7</v>
      </c>
      <c r="AP188" s="9">
        <v>37</v>
      </c>
      <c r="AQ188" s="9"/>
      <c r="AR188" s="9"/>
      <c r="AS188" s="10">
        <v>26699</v>
      </c>
      <c r="AT188" s="8">
        <v>2.7</v>
      </c>
      <c r="AU188" s="9">
        <v>40</v>
      </c>
      <c r="AV188" s="9"/>
      <c r="AW188" s="9"/>
      <c r="AX188" s="10">
        <v>30734</v>
      </c>
      <c r="AY188" s="8">
        <v>2.7</v>
      </c>
      <c r="AZ188" s="9">
        <v>42</v>
      </c>
      <c r="BA188" s="9"/>
      <c r="BB188" s="9"/>
      <c r="BC188" s="10">
        <v>34390</v>
      </c>
      <c r="BD188" s="8">
        <v>2.7</v>
      </c>
      <c r="BE188" s="9">
        <v>43</v>
      </c>
      <c r="BF188" s="9"/>
      <c r="BG188" s="9"/>
      <c r="BH188" s="10">
        <v>39009</v>
      </c>
    </row>
    <row r="189" spans="1:60" x14ac:dyDescent="0.25">
      <c r="A189" s="8">
        <v>2.7</v>
      </c>
      <c r="B189" s="9">
        <v>12</v>
      </c>
      <c r="C189" s="9"/>
      <c r="D189" s="9"/>
      <c r="E189" s="10">
        <v>1241</v>
      </c>
      <c r="F189" s="8">
        <v>2.7</v>
      </c>
      <c r="G189" s="9">
        <v>14</v>
      </c>
      <c r="H189" s="9"/>
      <c r="I189" s="9"/>
      <c r="J189" s="10">
        <v>1507</v>
      </c>
      <c r="K189" s="8">
        <v>2.7</v>
      </c>
      <c r="L189" s="9">
        <v>18</v>
      </c>
      <c r="M189" s="9"/>
      <c r="N189" s="9"/>
      <c r="O189" s="10">
        <v>3183</v>
      </c>
      <c r="P189" s="8">
        <v>2.7</v>
      </c>
      <c r="Q189" s="9">
        <v>23</v>
      </c>
      <c r="R189" s="9"/>
      <c r="S189" s="9"/>
      <c r="T189" s="10">
        <v>7167</v>
      </c>
      <c r="U189" s="8">
        <v>2.7</v>
      </c>
      <c r="V189" s="9">
        <v>27</v>
      </c>
      <c r="W189" s="9"/>
      <c r="X189" s="9"/>
      <c r="Y189" s="10">
        <v>10948</v>
      </c>
      <c r="Z189" s="8">
        <v>2.7</v>
      </c>
      <c r="AA189" s="9">
        <v>30</v>
      </c>
      <c r="AB189" s="9"/>
      <c r="AC189" s="9"/>
      <c r="AD189" s="10">
        <v>14793</v>
      </c>
      <c r="AE189" s="8">
        <v>2.7</v>
      </c>
      <c r="AF189" s="9">
        <v>33</v>
      </c>
      <c r="AG189" s="9"/>
      <c r="AH189" s="9"/>
      <c r="AI189" s="10">
        <v>18585</v>
      </c>
      <c r="AJ189" s="8">
        <v>2.7</v>
      </c>
      <c r="AK189" s="9">
        <v>35</v>
      </c>
      <c r="AL189" s="9"/>
      <c r="AM189" s="9"/>
      <c r="AN189" s="10">
        <v>22559</v>
      </c>
      <c r="AO189" s="8">
        <v>2.7</v>
      </c>
      <c r="AP189" s="9">
        <v>37</v>
      </c>
      <c r="AQ189" s="9"/>
      <c r="AR189" s="9"/>
      <c r="AS189" s="10">
        <v>26595</v>
      </c>
      <c r="AT189" s="8">
        <v>2.7</v>
      </c>
      <c r="AU189" s="9">
        <v>40</v>
      </c>
      <c r="AV189" s="9"/>
      <c r="AW189" s="9"/>
      <c r="AX189" s="10">
        <v>30385</v>
      </c>
      <c r="AY189" s="8">
        <v>2.7</v>
      </c>
      <c r="AZ189" s="9">
        <v>42</v>
      </c>
      <c r="BA189" s="9"/>
      <c r="BB189" s="9"/>
      <c r="BC189" s="10">
        <v>34413</v>
      </c>
      <c r="BD189" s="8">
        <v>2.7</v>
      </c>
      <c r="BE189" s="9">
        <v>43</v>
      </c>
      <c r="BF189" s="9"/>
      <c r="BG189" s="9"/>
      <c r="BH189" s="10">
        <v>38678</v>
      </c>
    </row>
    <row r="190" spans="1:60" x14ac:dyDescent="0.25">
      <c r="A190" s="8">
        <v>2.7</v>
      </c>
      <c r="B190" s="9">
        <v>12</v>
      </c>
      <c r="C190" s="9"/>
      <c r="D190" s="9"/>
      <c r="E190" s="10">
        <v>1257</v>
      </c>
      <c r="F190" s="8">
        <v>2.7</v>
      </c>
      <c r="G190" s="9">
        <v>14</v>
      </c>
      <c r="H190" s="9"/>
      <c r="I190" s="9"/>
      <c r="J190" s="10">
        <v>1418</v>
      </c>
      <c r="K190" s="8">
        <v>2.7</v>
      </c>
      <c r="L190" s="9">
        <v>18</v>
      </c>
      <c r="M190" s="9"/>
      <c r="N190" s="9"/>
      <c r="O190" s="10">
        <v>3306</v>
      </c>
      <c r="P190" s="8">
        <v>2.7</v>
      </c>
      <c r="Q190" s="9">
        <v>23</v>
      </c>
      <c r="R190" s="9"/>
      <c r="S190" s="9"/>
      <c r="T190" s="10">
        <v>6962</v>
      </c>
      <c r="U190" s="8">
        <v>2.7</v>
      </c>
      <c r="V190" s="9">
        <v>27</v>
      </c>
      <c r="W190" s="9"/>
      <c r="X190" s="9"/>
      <c r="Y190" s="10">
        <v>11108</v>
      </c>
      <c r="Z190" s="8">
        <v>2.7</v>
      </c>
      <c r="AA190" s="9">
        <v>30</v>
      </c>
      <c r="AB190" s="9"/>
      <c r="AC190" s="9"/>
      <c r="AD190" s="10">
        <v>14496</v>
      </c>
      <c r="AE190" s="8">
        <v>2.7</v>
      </c>
      <c r="AF190" s="9">
        <v>33</v>
      </c>
      <c r="AG190" s="9"/>
      <c r="AH190" s="9"/>
      <c r="AI190" s="10">
        <v>18581</v>
      </c>
      <c r="AJ190" s="8">
        <v>2.7</v>
      </c>
      <c r="AK190" s="9">
        <v>35</v>
      </c>
      <c r="AL190" s="9"/>
      <c r="AM190" s="9"/>
      <c r="AN190" s="10">
        <v>22565</v>
      </c>
      <c r="AO190" s="8">
        <v>2.7</v>
      </c>
      <c r="AP190" s="9">
        <v>37</v>
      </c>
      <c r="AQ190" s="9"/>
      <c r="AR190" s="9"/>
      <c r="AS190" s="10">
        <v>26696</v>
      </c>
      <c r="AT190" s="8">
        <v>2.7</v>
      </c>
      <c r="AU190" s="9">
        <v>40</v>
      </c>
      <c r="AV190" s="9"/>
      <c r="AW190" s="9"/>
      <c r="AX190" s="10">
        <v>30555</v>
      </c>
      <c r="AY190" s="8">
        <v>2.7</v>
      </c>
      <c r="AZ190" s="9">
        <v>42</v>
      </c>
      <c r="BA190" s="9"/>
      <c r="BB190" s="9"/>
      <c r="BC190" s="10">
        <v>34520</v>
      </c>
      <c r="BD190" s="8">
        <v>2.7</v>
      </c>
      <c r="BE190" s="9">
        <v>43</v>
      </c>
      <c r="BF190" s="9"/>
      <c r="BG190" s="9"/>
      <c r="BH190" s="10">
        <v>38942</v>
      </c>
    </row>
    <row r="191" spans="1:60" x14ac:dyDescent="0.25">
      <c r="A191" s="8">
        <v>2.7</v>
      </c>
      <c r="B191" s="9">
        <v>12</v>
      </c>
      <c r="C191" s="9"/>
      <c r="D191" s="9"/>
      <c r="E191" s="10">
        <v>1280</v>
      </c>
      <c r="F191" s="8">
        <v>2.7</v>
      </c>
      <c r="G191" s="9">
        <v>14</v>
      </c>
      <c r="H191" s="9"/>
      <c r="I191" s="9"/>
      <c r="J191" s="10">
        <v>1386</v>
      </c>
      <c r="K191" s="8">
        <v>2.7</v>
      </c>
      <c r="L191" s="9">
        <v>18</v>
      </c>
      <c r="M191" s="9"/>
      <c r="N191" s="9"/>
      <c r="O191" s="10">
        <v>3220</v>
      </c>
      <c r="P191" s="8">
        <v>2.7</v>
      </c>
      <c r="Q191" s="9">
        <v>23</v>
      </c>
      <c r="R191" s="9"/>
      <c r="S191" s="9"/>
      <c r="T191" s="10">
        <v>7095</v>
      </c>
      <c r="U191" s="8">
        <v>2.7</v>
      </c>
      <c r="V191" s="9">
        <v>27</v>
      </c>
      <c r="W191" s="9"/>
      <c r="X191" s="9"/>
      <c r="Y191" s="10">
        <v>11102</v>
      </c>
      <c r="Z191" s="8">
        <v>2.7</v>
      </c>
      <c r="AA191" s="9">
        <v>30</v>
      </c>
      <c r="AB191" s="9"/>
      <c r="AC191" s="9"/>
      <c r="AD191" s="10">
        <v>14743</v>
      </c>
      <c r="AE191" s="8">
        <v>2.7</v>
      </c>
      <c r="AF191" s="9">
        <v>33</v>
      </c>
      <c r="AG191" s="9"/>
      <c r="AH191" s="9"/>
      <c r="AI191" s="10">
        <v>18482</v>
      </c>
      <c r="AJ191" s="8">
        <v>2.7</v>
      </c>
      <c r="AK191" s="9">
        <v>35</v>
      </c>
      <c r="AL191" s="9"/>
      <c r="AM191" s="9"/>
      <c r="AN191" s="10">
        <v>22469</v>
      </c>
      <c r="AO191" s="8">
        <v>2.7</v>
      </c>
      <c r="AP191" s="9">
        <v>37</v>
      </c>
      <c r="AQ191" s="9"/>
      <c r="AR191" s="9"/>
      <c r="AS191" s="10">
        <v>26794</v>
      </c>
      <c r="AT191" s="8">
        <v>2.7</v>
      </c>
      <c r="AU191" s="9">
        <v>40</v>
      </c>
      <c r="AV191" s="9"/>
      <c r="AW191" s="9"/>
      <c r="AX191" s="10">
        <v>30646</v>
      </c>
      <c r="AY191" s="8">
        <v>2.7</v>
      </c>
      <c r="AZ191" s="9">
        <v>42</v>
      </c>
      <c r="BA191" s="9"/>
      <c r="BB191" s="9"/>
      <c r="BC191" s="10">
        <v>34692</v>
      </c>
      <c r="BD191" s="8">
        <v>2.7</v>
      </c>
      <c r="BE191" s="9">
        <v>43</v>
      </c>
      <c r="BF191" s="9"/>
      <c r="BG191" s="9"/>
      <c r="BH191" s="10">
        <v>38868</v>
      </c>
    </row>
    <row r="192" spans="1:60" x14ac:dyDescent="0.25">
      <c r="A192" s="8">
        <v>2.7</v>
      </c>
      <c r="B192" s="9">
        <v>12</v>
      </c>
      <c r="C192" s="9"/>
      <c r="D192" s="9"/>
      <c r="E192" s="10">
        <v>1240</v>
      </c>
      <c r="F192" s="8">
        <v>2.7</v>
      </c>
      <c r="G192" s="9">
        <v>14</v>
      </c>
      <c r="H192" s="9"/>
      <c r="I192" s="9"/>
      <c r="J192" s="10">
        <v>1535</v>
      </c>
      <c r="K192" s="8">
        <v>2.7</v>
      </c>
      <c r="L192" s="9">
        <v>18</v>
      </c>
      <c r="M192" s="9"/>
      <c r="N192" s="9"/>
      <c r="O192" s="10">
        <v>3176</v>
      </c>
      <c r="P192" s="8">
        <v>2.7</v>
      </c>
      <c r="Q192" s="9">
        <v>23</v>
      </c>
      <c r="R192" s="9"/>
      <c r="S192" s="9"/>
      <c r="T192" s="10">
        <v>7049</v>
      </c>
      <c r="U192" s="8">
        <v>2.7</v>
      </c>
      <c r="V192" s="9">
        <v>27</v>
      </c>
      <c r="W192" s="9"/>
      <c r="X192" s="9"/>
      <c r="Y192" s="10">
        <v>11041</v>
      </c>
      <c r="Z192" s="8">
        <v>2.7</v>
      </c>
      <c r="AA192" s="9">
        <v>30</v>
      </c>
      <c r="AB192" s="9"/>
      <c r="AC192" s="9"/>
      <c r="AD192" s="10">
        <v>14787</v>
      </c>
      <c r="AE192" s="8">
        <v>2.7</v>
      </c>
      <c r="AF192" s="9">
        <v>33</v>
      </c>
      <c r="AG192" s="9"/>
      <c r="AH192" s="9"/>
      <c r="AI192" s="10">
        <v>18830</v>
      </c>
      <c r="AJ192" s="8">
        <v>2.7</v>
      </c>
      <c r="AK192" s="9">
        <v>35</v>
      </c>
      <c r="AL192" s="9"/>
      <c r="AM192" s="9"/>
      <c r="AN192" s="10">
        <v>22806</v>
      </c>
      <c r="AO192" s="8">
        <v>2.7</v>
      </c>
      <c r="AP192" s="9">
        <v>37</v>
      </c>
      <c r="AQ192" s="9"/>
      <c r="AR192" s="9"/>
      <c r="AS192" s="10">
        <v>26584</v>
      </c>
      <c r="AT192" s="8">
        <v>2.7</v>
      </c>
      <c r="AU192" s="9">
        <v>40</v>
      </c>
      <c r="AV192" s="9"/>
      <c r="AW192" s="9"/>
      <c r="AX192" s="10">
        <v>30764</v>
      </c>
      <c r="AY192" s="8">
        <v>2.7</v>
      </c>
      <c r="AZ192" s="9">
        <v>42</v>
      </c>
      <c r="BA192" s="9"/>
      <c r="BB192" s="9"/>
      <c r="BC192" s="10">
        <v>34618</v>
      </c>
      <c r="BD192" s="8">
        <v>2.7</v>
      </c>
      <c r="BE192" s="9">
        <v>43</v>
      </c>
      <c r="BF192" s="9"/>
      <c r="BG192" s="9"/>
      <c r="BH192" s="10">
        <v>38887</v>
      </c>
    </row>
    <row r="193" spans="1:60" x14ac:dyDescent="0.25">
      <c r="A193" s="8">
        <v>2.7</v>
      </c>
      <c r="B193" s="9">
        <v>12</v>
      </c>
      <c r="C193" s="9"/>
      <c r="D193" s="9"/>
      <c r="E193" s="10">
        <v>1311</v>
      </c>
      <c r="F193" s="8">
        <v>2.7</v>
      </c>
      <c r="G193" s="9">
        <v>14</v>
      </c>
      <c r="H193" s="9"/>
      <c r="I193" s="9"/>
      <c r="J193" s="10">
        <v>1575</v>
      </c>
      <c r="K193" s="8">
        <v>2.7</v>
      </c>
      <c r="L193" s="9">
        <v>18</v>
      </c>
      <c r="M193" s="9"/>
      <c r="N193" s="9"/>
      <c r="O193" s="10">
        <v>3354</v>
      </c>
      <c r="P193" s="8">
        <v>2.7</v>
      </c>
      <c r="Q193" s="9">
        <v>23</v>
      </c>
      <c r="R193" s="9"/>
      <c r="S193" s="9"/>
      <c r="T193" s="10">
        <v>7120</v>
      </c>
      <c r="U193" s="8">
        <v>2.7</v>
      </c>
      <c r="V193" s="9">
        <v>27</v>
      </c>
      <c r="W193" s="9"/>
      <c r="X193" s="9"/>
      <c r="Y193" s="10">
        <v>10967</v>
      </c>
      <c r="Z193" s="8">
        <v>2.7</v>
      </c>
      <c r="AA193" s="9">
        <v>30</v>
      </c>
      <c r="AB193" s="9"/>
      <c r="AC193" s="9"/>
      <c r="AD193" s="10">
        <v>14736</v>
      </c>
      <c r="AE193" s="8">
        <v>2.7</v>
      </c>
      <c r="AF193" s="9">
        <v>33</v>
      </c>
      <c r="AG193" s="9"/>
      <c r="AH193" s="9"/>
      <c r="AI193" s="10">
        <v>18591</v>
      </c>
      <c r="AJ193" s="8">
        <v>2.7</v>
      </c>
      <c r="AK193" s="9">
        <v>35</v>
      </c>
      <c r="AL193" s="9"/>
      <c r="AM193" s="9"/>
      <c r="AN193" s="10">
        <v>22826</v>
      </c>
      <c r="AO193" s="8">
        <v>2.7</v>
      </c>
      <c r="AP193" s="9">
        <v>37</v>
      </c>
      <c r="AQ193" s="9"/>
      <c r="AR193" s="9"/>
      <c r="AS193" s="10">
        <v>26697</v>
      </c>
      <c r="AT193" s="8">
        <v>2.7</v>
      </c>
      <c r="AU193" s="9">
        <v>40</v>
      </c>
      <c r="AV193" s="9"/>
      <c r="AW193" s="9"/>
      <c r="AX193" s="10">
        <v>30537</v>
      </c>
      <c r="AY193" s="8">
        <v>2.7</v>
      </c>
      <c r="AZ193" s="9">
        <v>42</v>
      </c>
      <c r="BA193" s="9"/>
      <c r="BB193" s="9"/>
      <c r="BC193" s="10">
        <v>34719</v>
      </c>
      <c r="BD193" s="8">
        <v>2.7</v>
      </c>
      <c r="BE193" s="9">
        <v>43</v>
      </c>
      <c r="BF193" s="9"/>
      <c r="BG193" s="9"/>
      <c r="BH193" s="10">
        <v>38852</v>
      </c>
    </row>
    <row r="194" spans="1:60" x14ac:dyDescent="0.25">
      <c r="A194" s="8">
        <v>2.7</v>
      </c>
      <c r="B194" s="9">
        <v>12</v>
      </c>
      <c r="C194" s="9"/>
      <c r="D194" s="9"/>
      <c r="E194" s="10">
        <v>1251</v>
      </c>
      <c r="F194" s="8">
        <v>2.7</v>
      </c>
      <c r="G194" s="9">
        <v>14</v>
      </c>
      <c r="H194" s="9"/>
      <c r="I194" s="9"/>
      <c r="J194" s="10">
        <v>1482</v>
      </c>
      <c r="K194" s="8">
        <v>2.7</v>
      </c>
      <c r="L194" s="9">
        <v>18</v>
      </c>
      <c r="M194" s="9"/>
      <c r="N194" s="9"/>
      <c r="O194" s="10">
        <v>3362</v>
      </c>
      <c r="P194" s="8">
        <v>2.7</v>
      </c>
      <c r="Q194" s="9">
        <v>23</v>
      </c>
      <c r="R194" s="9"/>
      <c r="S194" s="9"/>
      <c r="T194" s="10">
        <v>6988</v>
      </c>
      <c r="U194" s="8">
        <v>2.7</v>
      </c>
      <c r="V194" s="9">
        <v>27</v>
      </c>
      <c r="W194" s="9"/>
      <c r="X194" s="9"/>
      <c r="Y194" s="10">
        <v>11029</v>
      </c>
      <c r="Z194" s="8">
        <v>2.7</v>
      </c>
      <c r="AA194" s="9">
        <v>30</v>
      </c>
      <c r="AB194" s="9"/>
      <c r="AC194" s="9"/>
      <c r="AD194" s="10">
        <v>14683</v>
      </c>
      <c r="AE194" s="8">
        <v>2.7</v>
      </c>
      <c r="AF194" s="9">
        <v>33</v>
      </c>
      <c r="AG194" s="9"/>
      <c r="AH194" s="9"/>
      <c r="AI194" s="10">
        <v>18429</v>
      </c>
      <c r="AJ194" s="8">
        <v>2.7</v>
      </c>
      <c r="AK194" s="9">
        <v>35</v>
      </c>
      <c r="AL194" s="9"/>
      <c r="AM194" s="9"/>
      <c r="AN194" s="10">
        <v>22696</v>
      </c>
      <c r="AO194" s="8">
        <v>2.7</v>
      </c>
      <c r="AP194" s="9">
        <v>37</v>
      </c>
      <c r="AQ194" s="9"/>
      <c r="AR194" s="9"/>
      <c r="AS194" s="10">
        <v>26687</v>
      </c>
      <c r="AT194" s="8">
        <v>2.7</v>
      </c>
      <c r="AU194" s="9">
        <v>40</v>
      </c>
      <c r="AV194" s="9"/>
      <c r="AW194" s="9"/>
      <c r="AX194" s="10">
        <v>31107</v>
      </c>
      <c r="AY194" s="8">
        <v>2.7</v>
      </c>
      <c r="AZ194" s="9">
        <v>42</v>
      </c>
      <c r="BA194" s="9"/>
      <c r="BB194" s="9"/>
      <c r="BC194" s="10">
        <v>34371</v>
      </c>
      <c r="BD194" s="8">
        <v>2.7</v>
      </c>
      <c r="BE194" s="9">
        <v>43</v>
      </c>
      <c r="BF194" s="9"/>
      <c r="BG194" s="9"/>
      <c r="BH194" s="10">
        <v>38843</v>
      </c>
    </row>
    <row r="195" spans="1:60" x14ac:dyDescent="0.25">
      <c r="A195" s="8">
        <v>2.7</v>
      </c>
      <c r="B195" s="9">
        <v>12</v>
      </c>
      <c r="C195" s="9"/>
      <c r="D195" s="9"/>
      <c r="E195" s="10">
        <v>1286</v>
      </c>
      <c r="F195" s="8">
        <v>2.7</v>
      </c>
      <c r="G195" s="9">
        <v>13</v>
      </c>
      <c r="H195" s="9"/>
      <c r="I195" s="9"/>
      <c r="J195" s="10">
        <v>1555</v>
      </c>
      <c r="K195" s="8">
        <v>2.7</v>
      </c>
      <c r="L195" s="9">
        <v>18</v>
      </c>
      <c r="M195" s="9"/>
      <c r="N195" s="9"/>
      <c r="O195" s="10">
        <v>3344</v>
      </c>
      <c r="P195" s="8">
        <v>2.7</v>
      </c>
      <c r="Q195" s="9">
        <v>23</v>
      </c>
      <c r="R195" s="9"/>
      <c r="S195" s="9"/>
      <c r="T195" s="10">
        <v>7211</v>
      </c>
      <c r="U195" s="8">
        <v>2.7</v>
      </c>
      <c r="V195" s="9">
        <v>27</v>
      </c>
      <c r="W195" s="9"/>
      <c r="X195" s="9"/>
      <c r="Y195" s="10">
        <v>11088</v>
      </c>
      <c r="Z195" s="8">
        <v>2.7</v>
      </c>
      <c r="AA195" s="9">
        <v>30</v>
      </c>
      <c r="AB195" s="9"/>
      <c r="AC195" s="9"/>
      <c r="AD195" s="10">
        <v>14695</v>
      </c>
      <c r="AE195" s="8">
        <v>2.7</v>
      </c>
      <c r="AF195" s="9">
        <v>33</v>
      </c>
      <c r="AG195" s="9"/>
      <c r="AH195" s="9"/>
      <c r="AI195" s="10">
        <v>18724</v>
      </c>
      <c r="AJ195" s="8">
        <v>2.7</v>
      </c>
      <c r="AK195" s="9">
        <v>35</v>
      </c>
      <c r="AL195" s="9"/>
      <c r="AM195" s="9"/>
      <c r="AN195" s="10">
        <v>22290</v>
      </c>
      <c r="AO195" s="8">
        <v>2.7</v>
      </c>
      <c r="AP195" s="9">
        <v>37</v>
      </c>
      <c r="AQ195" s="9"/>
      <c r="AR195" s="9"/>
      <c r="AS195" s="10">
        <v>26675</v>
      </c>
      <c r="AT195" s="8">
        <v>2.7</v>
      </c>
      <c r="AU195" s="9">
        <v>40</v>
      </c>
      <c r="AV195" s="9"/>
      <c r="AW195" s="9"/>
      <c r="AX195" s="10">
        <v>30553</v>
      </c>
      <c r="AY195" s="8">
        <v>2.7</v>
      </c>
      <c r="AZ195" s="9">
        <v>42</v>
      </c>
      <c r="BA195" s="9"/>
      <c r="BB195" s="9"/>
      <c r="BC195" s="10">
        <v>34614</v>
      </c>
      <c r="BD195" s="8">
        <v>2.7</v>
      </c>
      <c r="BE195" s="9">
        <v>43</v>
      </c>
      <c r="BF195" s="9"/>
      <c r="BG195" s="9"/>
      <c r="BH195" s="10">
        <v>38484</v>
      </c>
    </row>
    <row r="196" spans="1:60" x14ac:dyDescent="0.25">
      <c r="A196" s="8">
        <v>2.7</v>
      </c>
      <c r="B196" s="9">
        <v>12</v>
      </c>
      <c r="C196" s="9"/>
      <c r="D196" s="9"/>
      <c r="E196" s="10">
        <v>1296</v>
      </c>
      <c r="F196" s="8">
        <v>2.7</v>
      </c>
      <c r="G196" s="9">
        <v>14</v>
      </c>
      <c r="H196" s="9"/>
      <c r="I196" s="9"/>
      <c r="J196" s="10">
        <v>1575</v>
      </c>
      <c r="K196" s="8">
        <v>2.7</v>
      </c>
      <c r="L196" s="9">
        <v>18</v>
      </c>
      <c r="M196" s="9"/>
      <c r="N196" s="9"/>
      <c r="O196" s="10">
        <v>3349</v>
      </c>
      <c r="P196" s="8">
        <v>2.7</v>
      </c>
      <c r="Q196" s="9">
        <v>22</v>
      </c>
      <c r="R196" s="9"/>
      <c r="S196" s="9"/>
      <c r="T196" s="10">
        <v>7080</v>
      </c>
      <c r="U196" s="8">
        <v>2.7</v>
      </c>
      <c r="V196" s="9">
        <v>27</v>
      </c>
      <c r="W196" s="9"/>
      <c r="X196" s="9"/>
      <c r="Y196" s="10">
        <v>10815</v>
      </c>
      <c r="Z196" s="8">
        <v>2.7</v>
      </c>
      <c r="AA196" s="9">
        <v>30</v>
      </c>
      <c r="AB196" s="9"/>
      <c r="AC196" s="9"/>
      <c r="AD196" s="10">
        <v>14646</v>
      </c>
      <c r="AE196" s="8">
        <v>2.7</v>
      </c>
      <c r="AF196" s="9">
        <v>33</v>
      </c>
      <c r="AG196" s="9"/>
      <c r="AH196" s="9"/>
      <c r="AI196" s="10">
        <v>18615</v>
      </c>
      <c r="AJ196" s="8">
        <v>2.7</v>
      </c>
      <c r="AK196" s="9">
        <v>35</v>
      </c>
      <c r="AL196" s="9"/>
      <c r="AM196" s="9"/>
      <c r="AN196" s="10">
        <v>22432</v>
      </c>
      <c r="AO196" s="8">
        <v>2.7</v>
      </c>
      <c r="AP196" s="9">
        <v>37</v>
      </c>
      <c r="AQ196" s="9"/>
      <c r="AR196" s="9"/>
      <c r="AS196" s="10">
        <v>26659</v>
      </c>
      <c r="AT196" s="8">
        <v>2.7</v>
      </c>
      <c r="AU196" s="9">
        <v>40</v>
      </c>
      <c r="AV196" s="9"/>
      <c r="AW196" s="9"/>
      <c r="AX196" s="10">
        <v>30737</v>
      </c>
      <c r="AY196" s="8">
        <v>2.7</v>
      </c>
      <c r="AZ196" s="9">
        <v>42</v>
      </c>
      <c r="BA196" s="9"/>
      <c r="BB196" s="9"/>
      <c r="BC196" s="10">
        <v>34495</v>
      </c>
      <c r="BD196" s="8">
        <v>2.7</v>
      </c>
      <c r="BE196" s="9">
        <v>43</v>
      </c>
      <c r="BF196" s="9"/>
      <c r="BG196" s="9"/>
      <c r="BH196" s="10">
        <v>38617</v>
      </c>
    </row>
    <row r="197" spans="1:60" x14ac:dyDescent="0.25">
      <c r="A197" s="8">
        <v>2.7</v>
      </c>
      <c r="B197" s="9">
        <v>12</v>
      </c>
      <c r="C197" s="9"/>
      <c r="D197" s="9"/>
      <c r="E197" s="10">
        <v>1199</v>
      </c>
      <c r="F197" s="8">
        <v>2.7</v>
      </c>
      <c r="G197" s="9">
        <v>14</v>
      </c>
      <c r="H197" s="9"/>
      <c r="I197" s="9"/>
      <c r="J197" s="10">
        <v>1446</v>
      </c>
      <c r="K197" s="8">
        <v>2.7</v>
      </c>
      <c r="L197" s="9">
        <v>18</v>
      </c>
      <c r="M197" s="9"/>
      <c r="N197" s="9"/>
      <c r="O197" s="10">
        <v>3429</v>
      </c>
      <c r="P197" s="8">
        <v>2.7</v>
      </c>
      <c r="Q197" s="9">
        <v>23</v>
      </c>
      <c r="R197" s="9"/>
      <c r="S197" s="9"/>
      <c r="T197" s="10">
        <v>7068</v>
      </c>
      <c r="U197" s="8">
        <v>2.7</v>
      </c>
      <c r="V197" s="9">
        <v>27</v>
      </c>
      <c r="W197" s="9"/>
      <c r="X197" s="9"/>
      <c r="Y197" s="10">
        <v>10862</v>
      </c>
      <c r="Z197" s="8">
        <v>2.7</v>
      </c>
      <c r="AA197" s="9">
        <v>30</v>
      </c>
      <c r="AB197" s="9"/>
      <c r="AC197" s="9"/>
      <c r="AD197" s="10">
        <v>14793</v>
      </c>
      <c r="AE197" s="8">
        <v>2.7</v>
      </c>
      <c r="AF197" s="9">
        <v>33</v>
      </c>
      <c r="AG197" s="9"/>
      <c r="AH197" s="9"/>
      <c r="AI197" s="10">
        <v>18321</v>
      </c>
      <c r="AJ197" s="8">
        <v>2.7</v>
      </c>
      <c r="AK197" s="9">
        <v>35</v>
      </c>
      <c r="AL197" s="9"/>
      <c r="AM197" s="9"/>
      <c r="AN197" s="10">
        <v>22596</v>
      </c>
      <c r="AO197" s="8">
        <v>2.7</v>
      </c>
      <c r="AP197" s="9">
        <v>37</v>
      </c>
      <c r="AQ197" s="9"/>
      <c r="AR197" s="9"/>
      <c r="AS197" s="10">
        <v>26732</v>
      </c>
      <c r="AT197" s="8">
        <v>2.7</v>
      </c>
      <c r="AU197" s="9">
        <v>40</v>
      </c>
      <c r="AV197" s="9"/>
      <c r="AW197" s="9"/>
      <c r="AX197" s="10">
        <v>30713</v>
      </c>
      <c r="AY197" s="8">
        <v>2.7</v>
      </c>
      <c r="AZ197" s="9">
        <v>41</v>
      </c>
      <c r="BA197" s="9"/>
      <c r="BB197" s="9"/>
      <c r="BC197" s="10">
        <v>34685</v>
      </c>
      <c r="BD197" s="8">
        <v>2.7</v>
      </c>
      <c r="BE197" s="9">
        <v>43</v>
      </c>
      <c r="BF197" s="9"/>
      <c r="BG197" s="9"/>
      <c r="BH197" s="10">
        <v>38587</v>
      </c>
    </row>
    <row r="198" spans="1:60" x14ac:dyDescent="0.25">
      <c r="A198" s="8">
        <v>2.7</v>
      </c>
      <c r="B198" s="9">
        <v>12</v>
      </c>
      <c r="C198" s="9"/>
      <c r="D198" s="9"/>
      <c r="E198" s="10">
        <v>1276</v>
      </c>
      <c r="F198" s="8">
        <v>2.7</v>
      </c>
      <c r="G198" s="9">
        <v>14</v>
      </c>
      <c r="H198" s="9"/>
      <c r="I198" s="9"/>
      <c r="J198" s="10">
        <v>1350</v>
      </c>
      <c r="K198" s="8">
        <v>2.7</v>
      </c>
      <c r="L198" s="9">
        <v>18</v>
      </c>
      <c r="M198" s="9"/>
      <c r="N198" s="9"/>
      <c r="O198" s="10">
        <v>3254</v>
      </c>
      <c r="P198" s="8">
        <v>2.7</v>
      </c>
      <c r="Q198" s="9">
        <v>23</v>
      </c>
      <c r="R198" s="9"/>
      <c r="S198" s="9"/>
      <c r="T198" s="10">
        <v>7063</v>
      </c>
      <c r="U198" s="8">
        <v>2.7</v>
      </c>
      <c r="V198" s="9">
        <v>27</v>
      </c>
      <c r="W198" s="9"/>
      <c r="X198" s="9"/>
      <c r="Y198" s="10">
        <v>10785</v>
      </c>
      <c r="Z198" s="8">
        <v>2.7</v>
      </c>
      <c r="AA198" s="9">
        <v>30</v>
      </c>
      <c r="AB198" s="9"/>
      <c r="AC198" s="9"/>
      <c r="AD198" s="10">
        <v>14496</v>
      </c>
      <c r="AE198" s="8">
        <v>2.7</v>
      </c>
      <c r="AF198" s="9">
        <v>33</v>
      </c>
      <c r="AG198" s="9"/>
      <c r="AH198" s="9"/>
      <c r="AI198" s="10">
        <v>18563</v>
      </c>
      <c r="AJ198" s="8">
        <v>2.7</v>
      </c>
      <c r="AK198" s="9">
        <v>35</v>
      </c>
      <c r="AL198" s="9"/>
      <c r="AM198" s="9"/>
      <c r="AN198" s="10">
        <v>22584</v>
      </c>
      <c r="AO198" s="8">
        <v>2.7</v>
      </c>
      <c r="AP198" s="9">
        <v>37</v>
      </c>
      <c r="AQ198" s="9"/>
      <c r="AR198" s="9"/>
      <c r="AS198" s="10">
        <v>26261</v>
      </c>
      <c r="AT198" s="8">
        <v>2.7</v>
      </c>
      <c r="AU198" s="9">
        <v>40</v>
      </c>
      <c r="AV198" s="9"/>
      <c r="AW198" s="9"/>
      <c r="AX198" s="10">
        <v>30553</v>
      </c>
      <c r="AY198" s="8">
        <v>2.7</v>
      </c>
      <c r="AZ198" s="9">
        <v>42</v>
      </c>
      <c r="BA198" s="9"/>
      <c r="BB198" s="9"/>
      <c r="BC198" s="10">
        <v>34540</v>
      </c>
      <c r="BD198" s="8">
        <v>2.7</v>
      </c>
      <c r="BE198" s="9">
        <v>43</v>
      </c>
      <c r="BF198" s="9"/>
      <c r="BG198" s="9"/>
      <c r="BH198" s="10">
        <v>38686</v>
      </c>
    </row>
    <row r="199" spans="1:60" x14ac:dyDescent="0.25">
      <c r="A199" s="8">
        <v>2.7</v>
      </c>
      <c r="B199" s="9">
        <v>12</v>
      </c>
      <c r="C199" s="9"/>
      <c r="D199" s="9"/>
      <c r="E199" s="10">
        <v>1287</v>
      </c>
      <c r="F199" s="8">
        <v>2.7</v>
      </c>
      <c r="G199" s="9">
        <v>14</v>
      </c>
      <c r="H199" s="9"/>
      <c r="I199" s="9"/>
      <c r="J199" s="10">
        <v>1478</v>
      </c>
      <c r="K199" s="8">
        <v>2.7</v>
      </c>
      <c r="L199" s="9">
        <v>18</v>
      </c>
      <c r="M199" s="9"/>
      <c r="N199" s="9"/>
      <c r="O199" s="10">
        <v>3244</v>
      </c>
      <c r="P199" s="8">
        <v>2.7</v>
      </c>
      <c r="Q199" s="9">
        <v>23</v>
      </c>
      <c r="R199" s="9"/>
      <c r="S199" s="9"/>
      <c r="T199" s="10">
        <v>6985</v>
      </c>
      <c r="U199" s="8">
        <v>2.7</v>
      </c>
      <c r="V199" s="9">
        <v>27</v>
      </c>
      <c r="W199" s="9"/>
      <c r="X199" s="9"/>
      <c r="Y199" s="10">
        <v>10968</v>
      </c>
      <c r="Z199" s="8">
        <v>2.7</v>
      </c>
      <c r="AA199" s="9">
        <v>30</v>
      </c>
      <c r="AB199" s="9"/>
      <c r="AC199" s="9"/>
      <c r="AD199" s="10">
        <v>14743</v>
      </c>
      <c r="AE199" s="8">
        <v>2.7</v>
      </c>
      <c r="AF199" s="9">
        <v>33</v>
      </c>
      <c r="AG199" s="9"/>
      <c r="AH199" s="9"/>
      <c r="AI199" s="10">
        <v>18662</v>
      </c>
      <c r="AJ199" s="8">
        <v>2.7</v>
      </c>
      <c r="AK199" s="9">
        <v>35</v>
      </c>
      <c r="AL199" s="9"/>
      <c r="AM199" s="9"/>
      <c r="AN199" s="10">
        <v>22524</v>
      </c>
      <c r="AO199" s="8">
        <v>2.7</v>
      </c>
      <c r="AP199" s="9">
        <v>37</v>
      </c>
      <c r="AQ199" s="9"/>
      <c r="AR199" s="9"/>
      <c r="AS199" s="10">
        <v>26545</v>
      </c>
      <c r="AT199" s="8">
        <v>2.7</v>
      </c>
      <c r="AU199" s="9">
        <v>40</v>
      </c>
      <c r="AV199" s="9"/>
      <c r="AW199" s="9"/>
      <c r="AX199" s="10">
        <v>30554</v>
      </c>
      <c r="AY199" s="8">
        <v>2.7</v>
      </c>
      <c r="AZ199" s="9">
        <v>42</v>
      </c>
      <c r="BA199" s="9"/>
      <c r="BB199" s="9"/>
      <c r="BC199" s="10">
        <v>34723</v>
      </c>
      <c r="BD199" s="8">
        <v>2.7</v>
      </c>
      <c r="BE199" s="9">
        <v>43</v>
      </c>
      <c r="BF199" s="9"/>
      <c r="BG199" s="9"/>
      <c r="BH199" s="10">
        <v>38882</v>
      </c>
    </row>
    <row r="200" spans="1:60" x14ac:dyDescent="0.25">
      <c r="A200" s="8">
        <v>2.7</v>
      </c>
      <c r="B200" s="9">
        <v>12</v>
      </c>
      <c r="C200" s="9"/>
      <c r="D200" s="9"/>
      <c r="E200" s="10">
        <v>1259</v>
      </c>
      <c r="F200" s="8">
        <v>2.7</v>
      </c>
      <c r="G200" s="9">
        <v>14</v>
      </c>
      <c r="H200" s="9"/>
      <c r="I200" s="9"/>
      <c r="J200" s="10">
        <v>1519</v>
      </c>
      <c r="K200" s="8">
        <v>2.7</v>
      </c>
      <c r="L200" s="9">
        <v>18</v>
      </c>
      <c r="M200" s="9"/>
      <c r="N200" s="9"/>
      <c r="O200" s="10">
        <v>3253</v>
      </c>
      <c r="P200" s="8">
        <v>2.7</v>
      </c>
      <c r="Q200" s="9">
        <v>23</v>
      </c>
      <c r="R200" s="9"/>
      <c r="S200" s="9"/>
      <c r="T200" s="10">
        <v>6902</v>
      </c>
      <c r="U200" s="8">
        <v>2.7</v>
      </c>
      <c r="V200" s="9">
        <v>27</v>
      </c>
      <c r="W200" s="9"/>
      <c r="X200" s="9"/>
      <c r="Y200" s="10">
        <v>11010</v>
      </c>
      <c r="Z200" s="8">
        <v>2.7</v>
      </c>
      <c r="AA200" s="9">
        <v>30</v>
      </c>
      <c r="AB200" s="9"/>
      <c r="AC200" s="9"/>
      <c r="AD200" s="10">
        <v>14787</v>
      </c>
      <c r="AE200" s="8">
        <v>2.7</v>
      </c>
      <c r="AF200" s="9">
        <v>33</v>
      </c>
      <c r="AG200" s="9"/>
      <c r="AH200" s="9"/>
      <c r="AI200" s="10">
        <v>18496</v>
      </c>
      <c r="AJ200" s="8">
        <v>2.7</v>
      </c>
      <c r="AK200" s="9">
        <v>35</v>
      </c>
      <c r="AL200" s="9"/>
      <c r="AM200" s="9"/>
      <c r="AN200" s="10">
        <v>22311</v>
      </c>
      <c r="AO200" s="8">
        <v>2.7</v>
      </c>
      <c r="AP200" s="9">
        <v>37</v>
      </c>
      <c r="AQ200" s="9"/>
      <c r="AR200" s="9"/>
      <c r="AS200" s="10">
        <v>26569</v>
      </c>
      <c r="AT200" s="8">
        <v>2.7</v>
      </c>
      <c r="AU200" s="9">
        <v>40</v>
      </c>
      <c r="AV200" s="9"/>
      <c r="AW200" s="9"/>
      <c r="AX200" s="10">
        <v>30917</v>
      </c>
      <c r="AY200" s="8">
        <v>2.7</v>
      </c>
      <c r="AZ200" s="9">
        <v>42</v>
      </c>
      <c r="BA200" s="9"/>
      <c r="BB200" s="9"/>
      <c r="BC200" s="10">
        <v>34324</v>
      </c>
      <c r="BD200" s="8">
        <v>2.7</v>
      </c>
      <c r="BE200" s="9">
        <v>43</v>
      </c>
      <c r="BF200" s="9"/>
      <c r="BG200" s="9"/>
      <c r="BH200" s="10">
        <v>38819</v>
      </c>
    </row>
    <row r="201" spans="1:60" x14ac:dyDescent="0.25">
      <c r="A201" s="8">
        <v>2.7</v>
      </c>
      <c r="B201" s="9">
        <v>12</v>
      </c>
      <c r="C201" s="9"/>
      <c r="D201" s="9"/>
      <c r="E201" s="10">
        <v>1278</v>
      </c>
      <c r="F201" s="8">
        <v>2.7</v>
      </c>
      <c r="G201" s="9">
        <v>13</v>
      </c>
      <c r="H201" s="9"/>
      <c r="I201" s="9"/>
      <c r="J201" s="10">
        <v>1461</v>
      </c>
      <c r="K201" s="8">
        <v>2.7</v>
      </c>
      <c r="L201" s="9">
        <v>18</v>
      </c>
      <c r="M201" s="9"/>
      <c r="N201" s="9"/>
      <c r="O201" s="10">
        <v>3370</v>
      </c>
      <c r="P201" s="8">
        <v>2.7</v>
      </c>
      <c r="Q201" s="9">
        <v>23</v>
      </c>
      <c r="R201" s="9"/>
      <c r="S201" s="9"/>
      <c r="T201" s="10">
        <v>7183</v>
      </c>
      <c r="U201" s="8">
        <v>2.7</v>
      </c>
      <c r="V201" s="9">
        <v>27</v>
      </c>
      <c r="W201" s="9"/>
      <c r="X201" s="9"/>
      <c r="Y201" s="10">
        <v>11073</v>
      </c>
      <c r="Z201" s="8">
        <v>2.7</v>
      </c>
      <c r="AA201" s="9">
        <v>30</v>
      </c>
      <c r="AB201" s="9"/>
      <c r="AC201" s="9"/>
      <c r="AD201" s="10">
        <v>14736</v>
      </c>
      <c r="AE201" s="8">
        <v>2.7</v>
      </c>
      <c r="AF201" s="9">
        <v>33</v>
      </c>
      <c r="AG201" s="9"/>
      <c r="AH201" s="9"/>
      <c r="AI201" s="10">
        <v>18696</v>
      </c>
      <c r="AJ201" s="8">
        <v>2.7</v>
      </c>
      <c r="AK201" s="9">
        <v>35</v>
      </c>
      <c r="AL201" s="9"/>
      <c r="AM201" s="9"/>
      <c r="AN201" s="10">
        <v>22302</v>
      </c>
      <c r="AO201" s="8">
        <v>2.7</v>
      </c>
      <c r="AP201" s="9">
        <v>37</v>
      </c>
      <c r="AQ201" s="9"/>
      <c r="AR201" s="9"/>
      <c r="AS201" s="10">
        <v>26638</v>
      </c>
      <c r="AT201" s="8">
        <v>2.7</v>
      </c>
      <c r="AU201" s="9">
        <v>40</v>
      </c>
      <c r="AV201" s="9"/>
      <c r="AW201" s="9"/>
      <c r="AX201" s="10">
        <v>30721</v>
      </c>
      <c r="AY201" s="8">
        <v>2.7</v>
      </c>
      <c r="AZ201" s="9">
        <v>42</v>
      </c>
      <c r="BA201" s="9"/>
      <c r="BB201" s="9"/>
      <c r="BC201" s="10">
        <v>34382</v>
      </c>
      <c r="BD201" s="8">
        <v>2.7</v>
      </c>
      <c r="BE201" s="9">
        <v>43</v>
      </c>
      <c r="BF201" s="9"/>
      <c r="BG201" s="9"/>
      <c r="BH201" s="10">
        <v>38871</v>
      </c>
    </row>
    <row r="202" spans="1:60" x14ac:dyDescent="0.25">
      <c r="A202" s="8">
        <v>2.7</v>
      </c>
      <c r="B202" s="9">
        <v>12</v>
      </c>
      <c r="C202" s="9"/>
      <c r="D202" s="9"/>
      <c r="E202" s="10">
        <v>1291</v>
      </c>
      <c r="F202" s="8">
        <v>2.7</v>
      </c>
      <c r="G202" s="9">
        <v>14</v>
      </c>
      <c r="H202" s="9"/>
      <c r="I202" s="9"/>
      <c r="J202" s="10">
        <v>1524</v>
      </c>
      <c r="K202" s="8">
        <v>2.7</v>
      </c>
      <c r="L202" s="9">
        <v>18</v>
      </c>
      <c r="M202" s="9"/>
      <c r="N202" s="9"/>
      <c r="O202" s="10">
        <v>3263</v>
      </c>
      <c r="P202" s="8">
        <v>2.7</v>
      </c>
      <c r="Q202" s="9">
        <v>23</v>
      </c>
      <c r="R202" s="9"/>
      <c r="S202" s="9"/>
      <c r="T202" s="10">
        <v>7026</v>
      </c>
      <c r="U202" s="8">
        <v>2.7</v>
      </c>
      <c r="V202" s="9">
        <v>27</v>
      </c>
      <c r="W202" s="9"/>
      <c r="X202" s="9"/>
      <c r="Y202" s="10">
        <v>10894</v>
      </c>
      <c r="Z202" s="8">
        <v>2.7</v>
      </c>
      <c r="AA202" s="9">
        <v>30</v>
      </c>
      <c r="AB202" s="9"/>
      <c r="AC202" s="9"/>
      <c r="AD202" s="10">
        <v>14683</v>
      </c>
      <c r="AE202" s="8">
        <v>2.7</v>
      </c>
      <c r="AF202" s="9">
        <v>33</v>
      </c>
      <c r="AG202" s="9"/>
      <c r="AH202" s="9"/>
      <c r="AI202" s="10">
        <v>18995</v>
      </c>
      <c r="AJ202" s="8">
        <v>2.7</v>
      </c>
      <c r="AK202" s="9">
        <v>35</v>
      </c>
      <c r="AL202" s="9"/>
      <c r="AM202" s="9"/>
      <c r="AN202" s="10">
        <v>22432</v>
      </c>
      <c r="AO202" s="8">
        <v>2.7</v>
      </c>
      <c r="AP202" s="9">
        <v>37</v>
      </c>
      <c r="AQ202" s="9"/>
      <c r="AR202" s="9"/>
      <c r="AS202" s="10">
        <v>26343</v>
      </c>
      <c r="AT202" s="8">
        <v>2.7</v>
      </c>
      <c r="AU202" s="9">
        <v>40</v>
      </c>
      <c r="AV202" s="9"/>
      <c r="AW202" s="9"/>
      <c r="AX202" s="10">
        <v>30470</v>
      </c>
      <c r="AY202" s="8">
        <v>2.7</v>
      </c>
      <c r="AZ202" s="9">
        <v>42</v>
      </c>
      <c r="BA202" s="9"/>
      <c r="BB202" s="9"/>
      <c r="BC202" s="10">
        <v>34450</v>
      </c>
      <c r="BD202" s="8">
        <v>2.7</v>
      </c>
      <c r="BE202" s="9">
        <v>43</v>
      </c>
      <c r="BF202" s="9"/>
      <c r="BG202" s="9"/>
      <c r="BH202" s="10">
        <v>38608</v>
      </c>
    </row>
    <row r="203" spans="1:60" x14ac:dyDescent="0.25">
      <c r="A203" s="8">
        <v>2.7</v>
      </c>
      <c r="B203" s="9">
        <v>12</v>
      </c>
      <c r="C203" s="9"/>
      <c r="D203" s="9"/>
      <c r="E203" s="10">
        <v>1199</v>
      </c>
      <c r="F203" s="8">
        <v>2.7</v>
      </c>
      <c r="G203" s="9">
        <v>14</v>
      </c>
      <c r="H203" s="9"/>
      <c r="I203" s="9"/>
      <c r="J203" s="10">
        <v>1550</v>
      </c>
      <c r="K203" s="8">
        <v>2.7</v>
      </c>
      <c r="L203" s="9">
        <v>18</v>
      </c>
      <c r="M203" s="9"/>
      <c r="N203" s="9"/>
      <c r="O203" s="10">
        <v>3331</v>
      </c>
      <c r="P203" s="8">
        <v>2.7</v>
      </c>
      <c r="Q203" s="9">
        <v>23</v>
      </c>
      <c r="R203" s="9"/>
      <c r="S203" s="9"/>
      <c r="T203" s="10">
        <v>7087</v>
      </c>
      <c r="U203" s="8">
        <v>2.7</v>
      </c>
      <c r="V203" s="9">
        <v>27</v>
      </c>
      <c r="W203" s="9"/>
      <c r="X203" s="9"/>
      <c r="Y203" s="10">
        <v>10891</v>
      </c>
      <c r="Z203" s="8">
        <v>2.7</v>
      </c>
      <c r="AA203" s="9">
        <v>30</v>
      </c>
      <c r="AB203" s="9"/>
      <c r="AC203" s="9"/>
      <c r="AD203" s="10">
        <v>14695</v>
      </c>
      <c r="AE203" s="8">
        <v>2.7</v>
      </c>
      <c r="AF203" s="9">
        <v>33</v>
      </c>
      <c r="AG203" s="9"/>
      <c r="AH203" s="9"/>
      <c r="AI203" s="10">
        <v>18773</v>
      </c>
      <c r="AJ203" s="8">
        <v>2.7</v>
      </c>
      <c r="AK203" s="9">
        <v>35</v>
      </c>
      <c r="AL203" s="9"/>
      <c r="AM203" s="9"/>
      <c r="AN203" s="10">
        <v>22893</v>
      </c>
      <c r="AO203" s="8">
        <v>2.7</v>
      </c>
      <c r="AP203" s="9">
        <v>37</v>
      </c>
      <c r="AQ203" s="9"/>
      <c r="AR203" s="9"/>
      <c r="AS203" s="10">
        <v>26589</v>
      </c>
      <c r="AT203" s="8">
        <v>2.7</v>
      </c>
      <c r="AU203" s="9">
        <v>40</v>
      </c>
      <c r="AV203" s="9"/>
      <c r="AW203" s="9"/>
      <c r="AX203" s="10">
        <v>30378</v>
      </c>
      <c r="AY203" s="8">
        <v>2.7</v>
      </c>
      <c r="AZ203" s="9">
        <v>42</v>
      </c>
      <c r="BA203" s="9"/>
      <c r="BB203" s="9"/>
      <c r="BC203" s="10">
        <v>34488</v>
      </c>
      <c r="BD203" s="8">
        <v>2.7</v>
      </c>
      <c r="BE203" s="9">
        <v>43</v>
      </c>
      <c r="BF203" s="9"/>
      <c r="BG203" s="9"/>
      <c r="BH203" s="10">
        <v>38867</v>
      </c>
    </row>
    <row r="204" spans="1:60" x14ac:dyDescent="0.25">
      <c r="A204" s="8">
        <v>2.7</v>
      </c>
      <c r="B204" s="9">
        <v>12</v>
      </c>
      <c r="C204" s="9"/>
      <c r="D204" s="9"/>
      <c r="E204" s="10">
        <v>1240</v>
      </c>
      <c r="F204" s="8">
        <v>2.7</v>
      </c>
      <c r="G204" s="9">
        <v>13</v>
      </c>
      <c r="H204" s="9"/>
      <c r="I204" s="9"/>
      <c r="J204" s="10">
        <v>1548</v>
      </c>
      <c r="K204" s="8">
        <v>2.7</v>
      </c>
      <c r="L204" s="9">
        <v>18</v>
      </c>
      <c r="M204" s="9"/>
      <c r="N204" s="9"/>
      <c r="O204" s="10">
        <v>3329</v>
      </c>
      <c r="P204" s="8">
        <v>2.7</v>
      </c>
      <c r="Q204" s="9">
        <v>23</v>
      </c>
      <c r="R204" s="9"/>
      <c r="S204" s="9"/>
      <c r="T204" s="10">
        <v>6965</v>
      </c>
      <c r="U204" s="8">
        <v>2.7</v>
      </c>
      <c r="V204" s="9">
        <v>27</v>
      </c>
      <c r="W204" s="9"/>
      <c r="X204" s="9"/>
      <c r="Y204" s="10">
        <v>10934</v>
      </c>
      <c r="Z204" s="8">
        <v>2.7</v>
      </c>
      <c r="AA204" s="9">
        <v>30</v>
      </c>
      <c r="AB204" s="9"/>
      <c r="AC204" s="9"/>
      <c r="AD204" s="10">
        <v>14646</v>
      </c>
      <c r="AE204" s="8">
        <v>2.7</v>
      </c>
      <c r="AF204" s="9">
        <v>33</v>
      </c>
      <c r="AG204" s="9"/>
      <c r="AH204" s="9"/>
      <c r="AI204" s="10">
        <v>18996</v>
      </c>
      <c r="AJ204" s="8">
        <v>2.7</v>
      </c>
      <c r="AK204" s="9">
        <v>35</v>
      </c>
      <c r="AL204" s="9"/>
      <c r="AM204" s="9"/>
      <c r="AN204" s="10">
        <v>22783</v>
      </c>
      <c r="AO204" s="8">
        <v>2.7</v>
      </c>
      <c r="AP204" s="9">
        <v>37</v>
      </c>
      <c r="AQ204" s="9"/>
      <c r="AR204" s="9"/>
      <c r="AS204" s="10">
        <v>26691</v>
      </c>
      <c r="AT204" s="8">
        <v>2.7</v>
      </c>
      <c r="AU204" s="9">
        <v>40</v>
      </c>
      <c r="AV204" s="9"/>
      <c r="AW204" s="9"/>
      <c r="AX204" s="10">
        <v>30923</v>
      </c>
      <c r="AY204" s="8">
        <v>2.7</v>
      </c>
      <c r="AZ204" s="9">
        <v>42</v>
      </c>
      <c r="BA204" s="9"/>
      <c r="BB204" s="9"/>
      <c r="BC204" s="10">
        <v>34400</v>
      </c>
      <c r="BD204" s="8">
        <v>2.7</v>
      </c>
      <c r="BE204" s="9">
        <v>43</v>
      </c>
      <c r="BF204" s="9"/>
      <c r="BG204" s="9"/>
      <c r="BH204" s="10">
        <v>38690</v>
      </c>
    </row>
    <row r="205" spans="1:60" x14ac:dyDescent="0.25">
      <c r="A205" s="8">
        <v>2.7</v>
      </c>
      <c r="B205" s="9">
        <v>12</v>
      </c>
      <c r="C205" s="9"/>
      <c r="D205" s="9"/>
      <c r="E205" s="10">
        <v>1245</v>
      </c>
      <c r="F205" s="8">
        <v>2.7</v>
      </c>
      <c r="G205" s="9">
        <v>14</v>
      </c>
      <c r="H205" s="9"/>
      <c r="I205" s="9"/>
      <c r="J205" s="10">
        <v>1457</v>
      </c>
      <c r="K205" s="8">
        <v>2.7</v>
      </c>
      <c r="L205" s="9">
        <v>18</v>
      </c>
      <c r="M205" s="9"/>
      <c r="N205" s="9"/>
      <c r="O205" s="10">
        <v>3228</v>
      </c>
      <c r="P205" s="8">
        <v>2.7</v>
      </c>
      <c r="Q205" s="9">
        <v>23</v>
      </c>
      <c r="R205" s="9"/>
      <c r="S205" s="9"/>
      <c r="T205" s="10">
        <v>6982</v>
      </c>
      <c r="U205" s="8">
        <v>2.7</v>
      </c>
      <c r="V205" s="9">
        <v>27</v>
      </c>
      <c r="W205" s="9"/>
      <c r="X205" s="9"/>
      <c r="Y205" s="10">
        <v>10803</v>
      </c>
      <c r="Z205" s="8">
        <v>2.7</v>
      </c>
      <c r="AA205" s="9">
        <v>30</v>
      </c>
      <c r="AB205" s="9"/>
      <c r="AC205" s="9"/>
      <c r="AD205" s="10">
        <v>14793</v>
      </c>
      <c r="AE205" s="8">
        <v>2.7</v>
      </c>
      <c r="AF205" s="9">
        <v>33</v>
      </c>
      <c r="AG205" s="9"/>
      <c r="AH205" s="9"/>
      <c r="AI205" s="10">
        <v>18946</v>
      </c>
      <c r="AJ205" s="8">
        <v>2.7</v>
      </c>
      <c r="AK205" s="9">
        <v>35</v>
      </c>
      <c r="AL205" s="9"/>
      <c r="AM205" s="9"/>
      <c r="AN205" s="10">
        <v>22498</v>
      </c>
      <c r="AO205" s="8">
        <v>2.7</v>
      </c>
      <c r="AP205" s="9">
        <v>37</v>
      </c>
      <c r="AQ205" s="9"/>
      <c r="AR205" s="9"/>
      <c r="AS205" s="10">
        <v>26375</v>
      </c>
      <c r="AT205" s="8">
        <v>2.7</v>
      </c>
      <c r="AU205" s="9">
        <v>40</v>
      </c>
      <c r="AV205" s="9"/>
      <c r="AW205" s="9"/>
      <c r="AX205" s="10">
        <v>30689</v>
      </c>
      <c r="AY205" s="8">
        <v>2.7</v>
      </c>
      <c r="AZ205" s="9">
        <v>42</v>
      </c>
      <c r="BA205" s="9"/>
      <c r="BB205" s="9"/>
      <c r="BC205" s="10">
        <v>34435</v>
      </c>
      <c r="BD205" s="8">
        <v>2.7</v>
      </c>
      <c r="BE205" s="9">
        <v>43</v>
      </c>
      <c r="BF205" s="9"/>
      <c r="BG205" s="9"/>
      <c r="BH205" s="10">
        <v>38853</v>
      </c>
    </row>
    <row r="206" spans="1:60" x14ac:dyDescent="0.25">
      <c r="A206" s="8">
        <v>2.7</v>
      </c>
      <c r="B206" s="9">
        <v>12</v>
      </c>
      <c r="C206" s="9"/>
      <c r="D206" s="9"/>
      <c r="E206" s="10">
        <v>1275</v>
      </c>
      <c r="F206" s="8">
        <v>2.7</v>
      </c>
      <c r="G206" s="9">
        <v>14</v>
      </c>
      <c r="H206" s="9"/>
      <c r="I206" s="9"/>
      <c r="J206" s="10">
        <v>1565</v>
      </c>
      <c r="K206" s="8">
        <v>2.7</v>
      </c>
      <c r="L206" s="9">
        <v>18</v>
      </c>
      <c r="M206" s="9"/>
      <c r="N206" s="9"/>
      <c r="O206" s="10">
        <v>3313</v>
      </c>
      <c r="P206" s="8">
        <v>2.7</v>
      </c>
      <c r="Q206" s="9">
        <v>23</v>
      </c>
      <c r="R206" s="9"/>
      <c r="S206" s="9"/>
      <c r="T206" s="10">
        <v>6987</v>
      </c>
      <c r="U206" s="8">
        <v>2.7</v>
      </c>
      <c r="V206" s="9">
        <v>27</v>
      </c>
      <c r="W206" s="9"/>
      <c r="X206" s="9"/>
      <c r="Y206" s="10">
        <v>10904</v>
      </c>
      <c r="Z206" s="8">
        <v>2.7</v>
      </c>
      <c r="AA206" s="9">
        <v>30</v>
      </c>
      <c r="AB206" s="9"/>
      <c r="AC206" s="9"/>
      <c r="AD206" s="10">
        <v>14496</v>
      </c>
      <c r="AE206" s="8">
        <v>2.7</v>
      </c>
      <c r="AF206" s="9">
        <v>33</v>
      </c>
      <c r="AG206" s="9"/>
      <c r="AH206" s="9"/>
      <c r="AI206" s="10">
        <v>18879</v>
      </c>
      <c r="AJ206" s="8">
        <v>2.7</v>
      </c>
      <c r="AK206" s="9">
        <v>35</v>
      </c>
      <c r="AL206" s="9"/>
      <c r="AM206" s="9"/>
      <c r="AN206" s="10">
        <v>22501</v>
      </c>
      <c r="AO206" s="8">
        <v>2.7</v>
      </c>
      <c r="AP206" s="9">
        <v>37</v>
      </c>
      <c r="AQ206" s="9"/>
      <c r="AR206" s="9"/>
      <c r="AS206" s="10">
        <v>26512</v>
      </c>
      <c r="AT206" s="8">
        <v>2.7</v>
      </c>
      <c r="AU206" s="9">
        <v>40</v>
      </c>
      <c r="AV206" s="9"/>
      <c r="AW206" s="9"/>
      <c r="AX206" s="10">
        <v>30408</v>
      </c>
      <c r="AY206" s="8">
        <v>2.7</v>
      </c>
      <c r="AZ206" s="9">
        <v>42</v>
      </c>
      <c r="BA206" s="9"/>
      <c r="BB206" s="9"/>
      <c r="BC206" s="10">
        <v>34349</v>
      </c>
      <c r="BD206" s="8">
        <v>2.7</v>
      </c>
      <c r="BE206" s="9">
        <v>43</v>
      </c>
      <c r="BF206" s="9"/>
      <c r="BG206" s="9"/>
      <c r="BH206" s="10">
        <v>38817</v>
      </c>
    </row>
    <row r="207" spans="1:60" x14ac:dyDescent="0.25">
      <c r="A207" s="8">
        <v>2.7</v>
      </c>
      <c r="B207" s="9">
        <v>12</v>
      </c>
      <c r="C207" s="9"/>
      <c r="D207" s="9"/>
      <c r="E207" s="10">
        <v>1196</v>
      </c>
      <c r="F207" s="8">
        <v>2.7</v>
      </c>
      <c r="G207" s="9">
        <v>14</v>
      </c>
      <c r="H207" s="9"/>
      <c r="I207" s="9"/>
      <c r="J207" s="10">
        <v>1436</v>
      </c>
      <c r="K207" s="8">
        <v>2.7</v>
      </c>
      <c r="L207" s="9">
        <v>18</v>
      </c>
      <c r="M207" s="9"/>
      <c r="N207" s="9"/>
      <c r="O207" s="10">
        <v>3354</v>
      </c>
      <c r="P207" s="8">
        <v>2.7</v>
      </c>
      <c r="Q207" s="9">
        <v>23</v>
      </c>
      <c r="R207" s="9"/>
      <c r="S207" s="9"/>
      <c r="T207" s="10">
        <v>7202</v>
      </c>
      <c r="U207" s="8">
        <v>2.7</v>
      </c>
      <c r="V207" s="9">
        <v>27</v>
      </c>
      <c r="W207" s="9"/>
      <c r="X207" s="9"/>
      <c r="Y207" s="10">
        <v>10789</v>
      </c>
      <c r="Z207" s="8">
        <v>2.7</v>
      </c>
      <c r="AA207" s="9">
        <v>30</v>
      </c>
      <c r="AB207" s="9"/>
      <c r="AC207" s="9"/>
      <c r="AD207" s="10">
        <v>14743</v>
      </c>
      <c r="AE207" s="8">
        <v>2.7</v>
      </c>
      <c r="AF207" s="9">
        <v>33</v>
      </c>
      <c r="AG207" s="9"/>
      <c r="AH207" s="9"/>
      <c r="AI207" s="10">
        <v>18757</v>
      </c>
      <c r="AJ207" s="8">
        <v>2.7</v>
      </c>
      <c r="AK207" s="9">
        <v>35</v>
      </c>
      <c r="AL207" s="9"/>
      <c r="AM207" s="9"/>
      <c r="AN207" s="10">
        <v>22236</v>
      </c>
      <c r="AO207" s="8">
        <v>2.7</v>
      </c>
      <c r="AP207" s="9">
        <v>37</v>
      </c>
      <c r="AQ207" s="9"/>
      <c r="AR207" s="9"/>
      <c r="AS207" s="10">
        <v>26535</v>
      </c>
      <c r="AT207" s="8">
        <v>2.7</v>
      </c>
      <c r="AU207" s="9">
        <v>40</v>
      </c>
      <c r="AV207" s="9"/>
      <c r="AW207" s="9"/>
      <c r="AX207" s="10">
        <v>30477</v>
      </c>
      <c r="AY207" s="8">
        <v>2.7</v>
      </c>
      <c r="AZ207" s="9">
        <v>42</v>
      </c>
      <c r="BA207" s="9"/>
      <c r="BB207" s="9"/>
      <c r="BC207" s="10">
        <v>34777</v>
      </c>
      <c r="BD207" s="8">
        <v>2.7</v>
      </c>
      <c r="BE207" s="9">
        <v>43</v>
      </c>
      <c r="BF207" s="9"/>
      <c r="BG207" s="9"/>
      <c r="BH207" s="10">
        <v>38398</v>
      </c>
    </row>
    <row r="208" spans="1:60" x14ac:dyDescent="0.25">
      <c r="A208" s="8">
        <v>2.7</v>
      </c>
      <c r="B208" s="9">
        <v>12</v>
      </c>
      <c r="C208" s="9"/>
      <c r="D208" s="9"/>
      <c r="E208" s="10">
        <v>1250</v>
      </c>
      <c r="F208" s="8">
        <v>2.7</v>
      </c>
      <c r="G208" s="9">
        <v>14</v>
      </c>
      <c r="H208" s="9"/>
      <c r="I208" s="9"/>
      <c r="J208" s="10">
        <v>1525</v>
      </c>
      <c r="K208" s="8">
        <v>2.7</v>
      </c>
      <c r="L208" s="9">
        <v>18</v>
      </c>
      <c r="M208" s="9"/>
      <c r="N208" s="9"/>
      <c r="O208" s="10">
        <v>3191</v>
      </c>
      <c r="P208" s="8">
        <v>2.7</v>
      </c>
      <c r="Q208" s="9">
        <v>23</v>
      </c>
      <c r="R208" s="9"/>
      <c r="S208" s="9"/>
      <c r="T208" s="10">
        <v>7074</v>
      </c>
      <c r="U208" s="8">
        <v>2.7</v>
      </c>
      <c r="V208" s="9">
        <v>27</v>
      </c>
      <c r="W208" s="9"/>
      <c r="X208" s="9"/>
      <c r="Y208" s="10">
        <v>10881</v>
      </c>
      <c r="Z208" s="8">
        <v>2.7</v>
      </c>
      <c r="AA208" s="9">
        <v>30</v>
      </c>
      <c r="AB208" s="9"/>
      <c r="AC208" s="9"/>
      <c r="AD208" s="10">
        <v>14787</v>
      </c>
      <c r="AE208" s="8">
        <v>2.7</v>
      </c>
      <c r="AF208" s="9">
        <v>33</v>
      </c>
      <c r="AG208" s="9"/>
      <c r="AH208" s="9"/>
      <c r="AI208" s="10">
        <v>18657</v>
      </c>
      <c r="AJ208" s="8">
        <v>2.7</v>
      </c>
      <c r="AK208" s="9">
        <v>35</v>
      </c>
      <c r="AL208" s="9"/>
      <c r="AM208" s="9"/>
      <c r="AN208" s="10">
        <v>22700</v>
      </c>
      <c r="AO208" s="8">
        <v>2.7</v>
      </c>
      <c r="AP208" s="9">
        <v>37</v>
      </c>
      <c r="AQ208" s="9"/>
      <c r="AR208" s="9"/>
      <c r="AS208" s="10">
        <v>26513</v>
      </c>
      <c r="AT208" s="8">
        <v>2.7</v>
      </c>
      <c r="AU208" s="9">
        <v>39</v>
      </c>
      <c r="AV208" s="9"/>
      <c r="AW208" s="9"/>
      <c r="AX208" s="10">
        <v>30542</v>
      </c>
      <c r="AY208" s="8">
        <v>2.7</v>
      </c>
      <c r="AZ208" s="9">
        <v>42</v>
      </c>
      <c r="BA208" s="9"/>
      <c r="BB208" s="9"/>
      <c r="BC208" s="10">
        <v>34551</v>
      </c>
      <c r="BD208" s="8">
        <v>2.7</v>
      </c>
      <c r="BE208" s="9">
        <v>43</v>
      </c>
      <c r="BF208" s="9"/>
      <c r="BG208" s="9"/>
      <c r="BH208" s="10">
        <v>39089</v>
      </c>
    </row>
    <row r="209" spans="1:60" x14ac:dyDescent="0.25">
      <c r="A209" s="8">
        <v>2.7</v>
      </c>
      <c r="B209" s="9">
        <v>12</v>
      </c>
      <c r="C209" s="9"/>
      <c r="D209" s="9"/>
      <c r="E209" s="10">
        <v>1247</v>
      </c>
      <c r="F209" s="8">
        <v>2.7</v>
      </c>
      <c r="G209" s="9">
        <v>14</v>
      </c>
      <c r="H209" s="9"/>
      <c r="I209" s="9"/>
      <c r="J209" s="10">
        <v>1502</v>
      </c>
      <c r="K209" s="8">
        <v>2.7</v>
      </c>
      <c r="L209" s="9">
        <v>18</v>
      </c>
      <c r="M209" s="9"/>
      <c r="N209" s="9"/>
      <c r="O209" s="10">
        <v>3122</v>
      </c>
      <c r="P209" s="8">
        <v>2.7</v>
      </c>
      <c r="Q209" s="9">
        <v>23</v>
      </c>
      <c r="R209" s="9"/>
      <c r="S209" s="9"/>
      <c r="T209" s="10">
        <v>7018</v>
      </c>
      <c r="U209" s="8">
        <v>2.7</v>
      </c>
      <c r="V209" s="9">
        <v>27</v>
      </c>
      <c r="W209" s="9"/>
      <c r="X209" s="9"/>
      <c r="Y209" s="10">
        <v>10771</v>
      </c>
      <c r="Z209" s="8">
        <v>2.7</v>
      </c>
      <c r="AA209" s="9">
        <v>30</v>
      </c>
      <c r="AB209" s="9"/>
      <c r="AC209" s="9"/>
      <c r="AD209" s="10">
        <v>14736</v>
      </c>
      <c r="AE209" s="8">
        <v>2.7</v>
      </c>
      <c r="AF209" s="9">
        <v>33</v>
      </c>
      <c r="AG209" s="9"/>
      <c r="AH209" s="9"/>
      <c r="AI209" s="10">
        <v>18786</v>
      </c>
      <c r="AJ209" s="8">
        <v>2.7</v>
      </c>
      <c r="AK209" s="9">
        <v>35</v>
      </c>
      <c r="AL209" s="9"/>
      <c r="AM209" s="9"/>
      <c r="AN209" s="10">
        <v>22768</v>
      </c>
      <c r="AO209" s="8">
        <v>2.7</v>
      </c>
      <c r="AP209" s="9">
        <v>37</v>
      </c>
      <c r="AQ209" s="9"/>
      <c r="AR209" s="9"/>
      <c r="AS209" s="10">
        <v>26538</v>
      </c>
      <c r="AT209" s="8">
        <v>2.7</v>
      </c>
      <c r="AU209" s="9">
        <v>40</v>
      </c>
      <c r="AV209" s="9"/>
      <c r="AW209" s="9"/>
      <c r="AX209" s="10">
        <v>30555</v>
      </c>
      <c r="AY209" s="8">
        <v>2.7</v>
      </c>
      <c r="AZ209" s="9">
        <v>42</v>
      </c>
      <c r="BA209" s="9"/>
      <c r="BB209" s="9"/>
      <c r="BC209" s="10">
        <v>34464</v>
      </c>
      <c r="BD209" s="8">
        <v>2.7</v>
      </c>
      <c r="BE209" s="9">
        <v>43</v>
      </c>
      <c r="BF209" s="9"/>
      <c r="BG209" s="9"/>
      <c r="BH209" s="10">
        <v>38835</v>
      </c>
    </row>
    <row r="210" spans="1:60" x14ac:dyDescent="0.25">
      <c r="A210" s="8">
        <v>2.7</v>
      </c>
      <c r="B210" s="9">
        <v>12</v>
      </c>
      <c r="C210" s="9"/>
      <c r="D210" s="9"/>
      <c r="E210" s="10">
        <v>1230</v>
      </c>
      <c r="F210" s="8">
        <v>2.7</v>
      </c>
      <c r="G210" s="9">
        <v>14</v>
      </c>
      <c r="H210" s="9"/>
      <c r="I210" s="9"/>
      <c r="J210" s="10">
        <v>1474</v>
      </c>
      <c r="K210" s="8">
        <v>2.7</v>
      </c>
      <c r="L210" s="9">
        <v>18</v>
      </c>
      <c r="M210" s="9"/>
      <c r="N210" s="9"/>
      <c r="O210" s="10">
        <v>3360</v>
      </c>
      <c r="P210" s="8">
        <v>2.7</v>
      </c>
      <c r="Q210" s="9">
        <v>23</v>
      </c>
      <c r="R210" s="9"/>
      <c r="S210" s="9"/>
      <c r="T210" s="10">
        <v>7046</v>
      </c>
      <c r="U210" s="8">
        <v>2.7</v>
      </c>
      <c r="V210" s="9">
        <v>27</v>
      </c>
      <c r="W210" s="9"/>
      <c r="X210" s="9"/>
      <c r="Y210" s="10">
        <v>10956</v>
      </c>
      <c r="Z210" s="8">
        <v>2.7</v>
      </c>
      <c r="AA210" s="9">
        <v>30</v>
      </c>
      <c r="AB210" s="9"/>
      <c r="AC210" s="9"/>
      <c r="AD210" s="10">
        <v>14683</v>
      </c>
      <c r="AE210" s="8">
        <v>2.7</v>
      </c>
      <c r="AF210" s="9">
        <v>33</v>
      </c>
      <c r="AG210" s="9"/>
      <c r="AH210" s="9"/>
      <c r="AI210" s="10">
        <v>18641</v>
      </c>
      <c r="AJ210" s="8">
        <v>2.7</v>
      </c>
      <c r="AK210" s="9">
        <v>35</v>
      </c>
      <c r="AL210" s="9"/>
      <c r="AM210" s="9"/>
      <c r="AN210" s="10">
        <v>22784</v>
      </c>
      <c r="AO210" s="8">
        <v>2.7</v>
      </c>
      <c r="AP210" s="9">
        <v>37</v>
      </c>
      <c r="AQ210" s="9"/>
      <c r="AR210" s="9"/>
      <c r="AS210" s="10">
        <v>26763</v>
      </c>
      <c r="AT210" s="8">
        <v>2.7</v>
      </c>
      <c r="AU210" s="9">
        <v>40</v>
      </c>
      <c r="AV210" s="9"/>
      <c r="AW210" s="9"/>
      <c r="AX210" s="10">
        <v>30812</v>
      </c>
      <c r="AY210" s="8">
        <v>2.7</v>
      </c>
      <c r="AZ210" s="9">
        <v>41</v>
      </c>
      <c r="BA210" s="9"/>
      <c r="BB210" s="9"/>
      <c r="BC210" s="10">
        <v>34539</v>
      </c>
      <c r="BD210" s="8">
        <v>2.7</v>
      </c>
      <c r="BE210" s="9">
        <v>43</v>
      </c>
      <c r="BF210" s="9"/>
      <c r="BG210" s="9"/>
      <c r="BH210" s="10">
        <v>38783</v>
      </c>
    </row>
    <row r="211" spans="1:60" x14ac:dyDescent="0.25">
      <c r="A211" s="8">
        <v>2.7</v>
      </c>
      <c r="B211" s="9">
        <v>12</v>
      </c>
      <c r="C211" s="9"/>
      <c r="D211" s="9"/>
      <c r="E211" s="10">
        <v>1231</v>
      </c>
      <c r="F211" s="8">
        <v>2.7</v>
      </c>
      <c r="G211" s="9">
        <v>14</v>
      </c>
      <c r="H211" s="9"/>
      <c r="I211" s="9"/>
      <c r="J211" s="10">
        <v>1567</v>
      </c>
      <c r="K211" s="8">
        <v>2.7</v>
      </c>
      <c r="L211" s="9">
        <v>18</v>
      </c>
      <c r="M211" s="9"/>
      <c r="N211" s="9"/>
      <c r="O211" s="10">
        <v>3424</v>
      </c>
      <c r="P211" s="8">
        <v>2.7</v>
      </c>
      <c r="Q211" s="9">
        <v>23</v>
      </c>
      <c r="R211" s="9"/>
      <c r="S211" s="9"/>
      <c r="T211" s="10">
        <v>6892</v>
      </c>
      <c r="U211" s="8">
        <v>2.7</v>
      </c>
      <c r="V211" s="9">
        <v>27</v>
      </c>
      <c r="W211" s="9"/>
      <c r="X211" s="9"/>
      <c r="Y211" s="10">
        <v>10831</v>
      </c>
      <c r="Z211" s="8">
        <v>2.7</v>
      </c>
      <c r="AA211" s="9">
        <v>30</v>
      </c>
      <c r="AB211" s="9"/>
      <c r="AC211" s="9"/>
      <c r="AD211" s="10">
        <v>14695</v>
      </c>
      <c r="AE211" s="8">
        <v>2.7</v>
      </c>
      <c r="AF211" s="9">
        <v>33</v>
      </c>
      <c r="AG211" s="9"/>
      <c r="AH211" s="9"/>
      <c r="AI211" s="10">
        <v>18728</v>
      </c>
      <c r="AJ211" s="8">
        <v>2.7</v>
      </c>
      <c r="AK211" s="9">
        <v>35</v>
      </c>
      <c r="AL211" s="9"/>
      <c r="AM211" s="9"/>
      <c r="AN211" s="10">
        <v>22667</v>
      </c>
      <c r="AO211" s="8">
        <v>2.7</v>
      </c>
      <c r="AP211" s="9">
        <v>37</v>
      </c>
      <c r="AQ211" s="9"/>
      <c r="AR211" s="9"/>
      <c r="AS211" s="10">
        <v>26529</v>
      </c>
      <c r="AT211" s="8">
        <v>2.7</v>
      </c>
      <c r="AU211" s="9">
        <v>40</v>
      </c>
      <c r="AV211" s="9"/>
      <c r="AW211" s="9"/>
      <c r="AX211" s="10">
        <v>30353</v>
      </c>
      <c r="AY211" s="8">
        <v>2.7</v>
      </c>
      <c r="AZ211" s="9">
        <v>42</v>
      </c>
      <c r="BA211" s="9"/>
      <c r="BB211" s="9"/>
      <c r="BC211" s="10">
        <v>34452</v>
      </c>
      <c r="BD211" s="8">
        <v>2.7</v>
      </c>
      <c r="BE211" s="9">
        <v>43</v>
      </c>
      <c r="BF211" s="9"/>
      <c r="BG211" s="9"/>
      <c r="BH211" s="10">
        <v>38791</v>
      </c>
    </row>
    <row r="212" spans="1:60" x14ac:dyDescent="0.25">
      <c r="A212" s="8">
        <v>2.7</v>
      </c>
      <c r="B212" s="9">
        <v>12</v>
      </c>
      <c r="C212" s="9"/>
      <c r="D212" s="9"/>
      <c r="E212" s="10">
        <v>1294</v>
      </c>
      <c r="F212" s="8">
        <v>2.7</v>
      </c>
      <c r="G212" s="9">
        <v>14</v>
      </c>
      <c r="H212" s="9"/>
      <c r="I212" s="9"/>
      <c r="J212" s="10">
        <v>1499</v>
      </c>
      <c r="K212" s="8">
        <v>2.7</v>
      </c>
      <c r="L212" s="9">
        <v>18</v>
      </c>
      <c r="M212" s="9"/>
      <c r="N212" s="9"/>
      <c r="O212" s="10">
        <v>3403</v>
      </c>
      <c r="P212" s="8">
        <v>2.7</v>
      </c>
      <c r="Q212" s="9">
        <v>23</v>
      </c>
      <c r="R212" s="9"/>
      <c r="S212" s="9"/>
      <c r="T212" s="10">
        <v>7032</v>
      </c>
      <c r="U212" s="8">
        <v>2.7</v>
      </c>
      <c r="V212" s="9">
        <v>27</v>
      </c>
      <c r="W212" s="9"/>
      <c r="X212" s="9"/>
      <c r="Y212" s="10">
        <v>10963</v>
      </c>
      <c r="Z212" s="8">
        <v>2.7</v>
      </c>
      <c r="AA212" s="9">
        <v>30</v>
      </c>
      <c r="AB212" s="9"/>
      <c r="AC212" s="9"/>
      <c r="AD212" s="10">
        <v>14646</v>
      </c>
      <c r="AE212" s="8">
        <v>2.7</v>
      </c>
      <c r="AF212" s="9">
        <v>33</v>
      </c>
      <c r="AG212" s="9"/>
      <c r="AH212" s="9"/>
      <c r="AI212" s="10">
        <v>18673</v>
      </c>
      <c r="AJ212" s="8">
        <v>2.7</v>
      </c>
      <c r="AK212" s="9">
        <v>35</v>
      </c>
      <c r="AL212" s="9"/>
      <c r="AM212" s="9"/>
      <c r="AN212" s="10">
        <v>22429</v>
      </c>
      <c r="AO212" s="8">
        <v>2.7</v>
      </c>
      <c r="AP212" s="9">
        <v>37</v>
      </c>
      <c r="AQ212" s="9"/>
      <c r="AR212" s="9"/>
      <c r="AS212" s="10">
        <v>26579</v>
      </c>
      <c r="AT212" s="8">
        <v>2.7</v>
      </c>
      <c r="AU212" s="9">
        <v>40</v>
      </c>
      <c r="AV212" s="9"/>
      <c r="AW212" s="9"/>
      <c r="AX212" s="10">
        <v>30592</v>
      </c>
      <c r="AY212" s="8">
        <v>2.7</v>
      </c>
      <c r="AZ212" s="9">
        <v>42</v>
      </c>
      <c r="BA212" s="9"/>
      <c r="BB212" s="9"/>
      <c r="BC212" s="10">
        <v>34299</v>
      </c>
      <c r="BD212" s="8">
        <v>2.7</v>
      </c>
      <c r="BE212" s="9">
        <v>43</v>
      </c>
      <c r="BF212" s="9"/>
      <c r="BG212" s="9"/>
      <c r="BH212" s="10">
        <v>38615</v>
      </c>
    </row>
    <row r="213" spans="1:60" x14ac:dyDescent="0.25">
      <c r="A213" s="20">
        <v>2.7</v>
      </c>
      <c r="B213" s="21">
        <v>12</v>
      </c>
      <c r="C213" s="21"/>
      <c r="D213" s="21"/>
      <c r="E213" s="22">
        <v>1232</v>
      </c>
      <c r="F213" s="20">
        <v>2.7</v>
      </c>
      <c r="G213" s="21">
        <v>14</v>
      </c>
      <c r="H213" s="21"/>
      <c r="I213" s="21"/>
      <c r="J213" s="22">
        <v>1548</v>
      </c>
      <c r="K213" s="20">
        <v>2.7</v>
      </c>
      <c r="L213" s="21">
        <v>18</v>
      </c>
      <c r="M213" s="21"/>
      <c r="N213" s="21"/>
      <c r="O213" s="22">
        <v>3246</v>
      </c>
      <c r="P213" s="20">
        <v>2.7</v>
      </c>
      <c r="Q213" s="21">
        <v>23</v>
      </c>
      <c r="R213" s="21"/>
      <c r="S213" s="21"/>
      <c r="T213" s="22">
        <v>7072</v>
      </c>
      <c r="U213" s="20">
        <v>2.7</v>
      </c>
      <c r="V213" s="21">
        <v>27</v>
      </c>
      <c r="W213" s="21"/>
      <c r="X213" s="21"/>
      <c r="Y213" s="22">
        <v>11117</v>
      </c>
      <c r="Z213" s="20">
        <v>2.7</v>
      </c>
      <c r="AA213" s="21">
        <v>30</v>
      </c>
      <c r="AB213" s="21"/>
      <c r="AC213" s="21"/>
      <c r="AD213" s="22">
        <v>14793</v>
      </c>
      <c r="AE213" s="20">
        <v>2.7</v>
      </c>
      <c r="AF213" s="21">
        <v>33</v>
      </c>
      <c r="AG213" s="21"/>
      <c r="AH213" s="21"/>
      <c r="AI213" s="22">
        <v>18852</v>
      </c>
      <c r="AJ213" s="20">
        <v>2.7</v>
      </c>
      <c r="AK213" s="21">
        <v>35</v>
      </c>
      <c r="AL213" s="21"/>
      <c r="AM213" s="21"/>
      <c r="AN213" s="22">
        <v>22315</v>
      </c>
      <c r="AO213" s="20">
        <v>2.7</v>
      </c>
      <c r="AP213" s="21">
        <v>37</v>
      </c>
      <c r="AQ213" s="21"/>
      <c r="AR213" s="21"/>
      <c r="AS213" s="22">
        <v>26587</v>
      </c>
      <c r="AT213" s="20">
        <v>2.7</v>
      </c>
      <c r="AU213" s="21">
        <v>40</v>
      </c>
      <c r="AV213" s="21"/>
      <c r="AW213" s="21"/>
      <c r="AX213" s="22">
        <v>30270</v>
      </c>
      <c r="AY213" s="20">
        <v>2.7</v>
      </c>
      <c r="AZ213" s="21">
        <v>42</v>
      </c>
      <c r="BA213" s="21"/>
      <c r="BB213" s="21"/>
      <c r="BC213" s="22">
        <v>34311</v>
      </c>
      <c r="BD213" s="20">
        <v>2.7</v>
      </c>
      <c r="BE213" s="21">
        <v>43</v>
      </c>
      <c r="BF213" s="21"/>
      <c r="BG213" s="21"/>
      <c r="BH213" s="22">
        <v>38779</v>
      </c>
    </row>
    <row r="214" spans="1:60" x14ac:dyDescent="0.25">
      <c r="A214" s="8">
        <v>2.8</v>
      </c>
      <c r="B214" s="9">
        <v>10</v>
      </c>
      <c r="C214" s="9"/>
      <c r="D214" s="9"/>
      <c r="E214" s="10">
        <v>1034</v>
      </c>
      <c r="F214" s="8">
        <v>2.8</v>
      </c>
      <c r="G214" s="9">
        <v>11</v>
      </c>
      <c r="H214" s="9"/>
      <c r="I214" s="9"/>
      <c r="J214" s="10">
        <v>891</v>
      </c>
      <c r="K214" s="8">
        <v>2.8</v>
      </c>
      <c r="L214" s="9">
        <v>14</v>
      </c>
      <c r="M214" s="9"/>
      <c r="N214" s="9"/>
      <c r="O214" s="10">
        <v>2424</v>
      </c>
      <c r="P214" s="8">
        <v>2.8</v>
      </c>
      <c r="Q214" s="9">
        <v>19</v>
      </c>
      <c r="R214" s="9"/>
      <c r="S214" s="9"/>
      <c r="T214" s="10">
        <v>5425</v>
      </c>
      <c r="U214" s="8">
        <v>2.8</v>
      </c>
      <c r="V214" s="9">
        <v>22</v>
      </c>
      <c r="W214" s="9"/>
      <c r="X214" s="9"/>
      <c r="Y214" s="10">
        <v>8257</v>
      </c>
      <c r="Z214" s="8">
        <v>2.8</v>
      </c>
      <c r="AA214" s="9">
        <v>24</v>
      </c>
      <c r="AB214" s="9"/>
      <c r="AC214" s="9"/>
      <c r="AD214" s="10">
        <v>11226</v>
      </c>
      <c r="AE214" s="8">
        <v>2.8</v>
      </c>
      <c r="AF214" s="9">
        <v>27</v>
      </c>
      <c r="AG214" s="9"/>
      <c r="AH214" s="9"/>
      <c r="AI214" s="10">
        <v>14569</v>
      </c>
      <c r="AJ214" s="8">
        <v>2.8</v>
      </c>
      <c r="AK214" s="9">
        <v>28</v>
      </c>
      <c r="AL214" s="9"/>
      <c r="AM214" s="9"/>
      <c r="AN214" s="10">
        <v>17642</v>
      </c>
      <c r="AO214" s="8">
        <v>2.8</v>
      </c>
      <c r="AP214" s="9">
        <v>30</v>
      </c>
      <c r="AQ214" s="9"/>
      <c r="AR214" s="9"/>
      <c r="AS214" s="10">
        <v>20698</v>
      </c>
      <c r="AT214" s="8">
        <v>2.8</v>
      </c>
      <c r="AU214" s="9">
        <v>32</v>
      </c>
      <c r="AV214" s="9"/>
      <c r="AW214" s="9"/>
      <c r="AX214" s="10">
        <v>24464</v>
      </c>
      <c r="AY214" s="8">
        <v>2.8</v>
      </c>
      <c r="AZ214" s="9">
        <v>33</v>
      </c>
      <c r="BA214" s="9"/>
      <c r="BB214" s="9"/>
      <c r="BC214" s="10">
        <v>27464</v>
      </c>
      <c r="BD214" s="8">
        <v>2.8</v>
      </c>
      <c r="BE214" s="9">
        <v>35</v>
      </c>
      <c r="BF214" s="9"/>
      <c r="BG214" s="9"/>
      <c r="BH214" s="10">
        <v>30529</v>
      </c>
    </row>
    <row r="215" spans="1:60" x14ac:dyDescent="0.25">
      <c r="A215" s="8">
        <v>2.8</v>
      </c>
      <c r="B215" s="9">
        <v>10</v>
      </c>
      <c r="C215" s="9"/>
      <c r="D215" s="9"/>
      <c r="E215" s="10">
        <v>1024</v>
      </c>
      <c r="F215" s="8">
        <v>2.8</v>
      </c>
      <c r="G215" s="9">
        <v>11</v>
      </c>
      <c r="H215" s="9"/>
      <c r="I215" s="9"/>
      <c r="J215" s="10">
        <v>1039</v>
      </c>
      <c r="K215" s="8">
        <v>2.8</v>
      </c>
      <c r="L215" s="9">
        <v>14</v>
      </c>
      <c r="M215" s="9"/>
      <c r="N215" s="9"/>
      <c r="O215" s="10">
        <v>2529</v>
      </c>
      <c r="P215" s="8">
        <v>2.8</v>
      </c>
      <c r="Q215" s="9">
        <v>19</v>
      </c>
      <c r="R215" s="9"/>
      <c r="S215" s="9"/>
      <c r="T215" s="10">
        <v>5247</v>
      </c>
      <c r="U215" s="8">
        <v>2.8</v>
      </c>
      <c r="V215" s="9">
        <v>22</v>
      </c>
      <c r="W215" s="9"/>
      <c r="X215" s="9"/>
      <c r="Y215" s="10">
        <v>8168</v>
      </c>
      <c r="Z215" s="8">
        <v>2.8</v>
      </c>
      <c r="AA215" s="9">
        <v>24</v>
      </c>
      <c r="AB215" s="9"/>
      <c r="AC215" s="9"/>
      <c r="AD215" s="10">
        <v>11217</v>
      </c>
      <c r="AE215" s="8">
        <v>2.8</v>
      </c>
      <c r="AF215" s="9">
        <v>27</v>
      </c>
      <c r="AG215" s="9"/>
      <c r="AH215" s="9"/>
      <c r="AI215" s="10">
        <v>14874</v>
      </c>
      <c r="AJ215" s="8">
        <v>2.8</v>
      </c>
      <c r="AK215" s="9">
        <v>28</v>
      </c>
      <c r="AL215" s="9"/>
      <c r="AM215" s="9"/>
      <c r="AN215" s="10">
        <v>17740</v>
      </c>
      <c r="AO215" s="8">
        <v>2.8</v>
      </c>
      <c r="AP215" s="9">
        <v>30</v>
      </c>
      <c r="AQ215" s="9"/>
      <c r="AR215" s="9"/>
      <c r="AS215" s="10">
        <v>20872</v>
      </c>
      <c r="AT215" s="8">
        <v>2.8</v>
      </c>
      <c r="AU215" s="9">
        <v>32</v>
      </c>
      <c r="AV215" s="9"/>
      <c r="AW215" s="9"/>
      <c r="AX215" s="10">
        <v>24216</v>
      </c>
      <c r="AY215" s="8">
        <v>2.8</v>
      </c>
      <c r="AZ215" s="9">
        <v>33</v>
      </c>
      <c r="BA215" s="9"/>
      <c r="BB215" s="9"/>
      <c r="BC215" s="10">
        <v>27623</v>
      </c>
      <c r="BD215" s="8">
        <v>2.8</v>
      </c>
      <c r="BE215" s="9">
        <v>35</v>
      </c>
      <c r="BF215" s="9"/>
      <c r="BG215" s="9"/>
      <c r="BH215" s="10">
        <v>30192</v>
      </c>
    </row>
    <row r="216" spans="1:60" x14ac:dyDescent="0.25">
      <c r="A216" s="8">
        <v>2.8</v>
      </c>
      <c r="B216" s="9">
        <v>10</v>
      </c>
      <c r="C216" s="9"/>
      <c r="D216" s="9"/>
      <c r="E216" s="10">
        <v>958</v>
      </c>
      <c r="F216" s="8">
        <v>2.8</v>
      </c>
      <c r="G216" s="9">
        <v>11</v>
      </c>
      <c r="H216" s="9"/>
      <c r="I216" s="9"/>
      <c r="J216" s="10">
        <v>994</v>
      </c>
      <c r="K216" s="8">
        <v>2.8</v>
      </c>
      <c r="L216" s="9">
        <v>15</v>
      </c>
      <c r="M216" s="9"/>
      <c r="N216" s="9"/>
      <c r="O216" s="10">
        <v>2459</v>
      </c>
      <c r="P216" s="8">
        <v>2.8</v>
      </c>
      <c r="Q216" s="9">
        <v>19</v>
      </c>
      <c r="R216" s="9"/>
      <c r="S216" s="9"/>
      <c r="T216" s="10">
        <v>5455</v>
      </c>
      <c r="U216" s="8">
        <v>2.8</v>
      </c>
      <c r="V216" s="9">
        <v>22</v>
      </c>
      <c r="W216" s="9"/>
      <c r="X216" s="9"/>
      <c r="Y216" s="10">
        <v>8516</v>
      </c>
      <c r="Z216" s="8">
        <v>2.8</v>
      </c>
      <c r="AA216" s="9">
        <v>24</v>
      </c>
      <c r="AB216" s="9"/>
      <c r="AC216" s="9"/>
      <c r="AD216" s="10">
        <v>11320</v>
      </c>
      <c r="AE216" s="8">
        <v>2.8</v>
      </c>
      <c r="AF216" s="9">
        <v>27</v>
      </c>
      <c r="AG216" s="9"/>
      <c r="AH216" s="9"/>
      <c r="AI216" s="10">
        <v>14889</v>
      </c>
      <c r="AJ216" s="8">
        <v>2.8</v>
      </c>
      <c r="AK216" s="9">
        <v>28</v>
      </c>
      <c r="AL216" s="9"/>
      <c r="AM216" s="9"/>
      <c r="AN216" s="10">
        <v>17620</v>
      </c>
      <c r="AO216" s="8">
        <v>2.8</v>
      </c>
      <c r="AP216" s="9">
        <v>30</v>
      </c>
      <c r="AQ216" s="9"/>
      <c r="AR216" s="9"/>
      <c r="AS216" s="10">
        <v>21056</v>
      </c>
      <c r="AT216" s="8">
        <v>2.8</v>
      </c>
      <c r="AU216" s="9">
        <v>32</v>
      </c>
      <c r="AV216" s="9"/>
      <c r="AW216" s="9"/>
      <c r="AX216" s="10">
        <v>24551</v>
      </c>
      <c r="AY216" s="8">
        <v>2.8</v>
      </c>
      <c r="AZ216" s="9">
        <v>33</v>
      </c>
      <c r="BA216" s="9"/>
      <c r="BB216" s="9"/>
      <c r="BC216" s="10">
        <v>27411</v>
      </c>
      <c r="BD216" s="8">
        <v>2.8</v>
      </c>
      <c r="BE216" s="9">
        <v>35</v>
      </c>
      <c r="BF216" s="9"/>
      <c r="BG216" s="9"/>
      <c r="BH216" s="10">
        <v>30251</v>
      </c>
    </row>
    <row r="217" spans="1:60" x14ac:dyDescent="0.25">
      <c r="A217" s="8">
        <v>2.8</v>
      </c>
      <c r="B217" s="9">
        <v>10</v>
      </c>
      <c r="C217" s="9"/>
      <c r="D217" s="9"/>
      <c r="E217" s="10">
        <v>948</v>
      </c>
      <c r="F217" s="8">
        <v>2.8</v>
      </c>
      <c r="G217" s="9">
        <v>12</v>
      </c>
      <c r="H217" s="9"/>
      <c r="I217" s="9"/>
      <c r="J217" s="10">
        <v>995</v>
      </c>
      <c r="K217" s="8">
        <v>2.8</v>
      </c>
      <c r="L217" s="9">
        <v>15</v>
      </c>
      <c r="M217" s="9"/>
      <c r="N217" s="9"/>
      <c r="O217" s="10">
        <v>2407</v>
      </c>
      <c r="P217" s="8">
        <v>2.8</v>
      </c>
      <c r="Q217" s="9">
        <v>19</v>
      </c>
      <c r="R217" s="9"/>
      <c r="S217" s="9"/>
      <c r="T217" s="10">
        <v>5428</v>
      </c>
      <c r="U217" s="8">
        <v>2.8</v>
      </c>
      <c r="V217" s="9">
        <v>22</v>
      </c>
      <c r="W217" s="9"/>
      <c r="X217" s="9"/>
      <c r="Y217" s="10">
        <v>8776</v>
      </c>
      <c r="Z217" s="8">
        <v>2.8</v>
      </c>
      <c r="AA217" s="9">
        <v>24</v>
      </c>
      <c r="AB217" s="9"/>
      <c r="AC217" s="9"/>
      <c r="AD217" s="10">
        <v>11188</v>
      </c>
      <c r="AE217" s="8">
        <v>2.8</v>
      </c>
      <c r="AF217" s="9">
        <v>27</v>
      </c>
      <c r="AG217" s="9"/>
      <c r="AH217" s="9"/>
      <c r="AI217" s="10">
        <v>14777</v>
      </c>
      <c r="AJ217" s="8">
        <v>2.8</v>
      </c>
      <c r="AK217" s="9">
        <v>28</v>
      </c>
      <c r="AL217" s="9"/>
      <c r="AM217" s="9"/>
      <c r="AN217" s="10">
        <v>17852</v>
      </c>
      <c r="AO217" s="8">
        <v>2.8</v>
      </c>
      <c r="AP217" s="9">
        <v>30</v>
      </c>
      <c r="AQ217" s="9"/>
      <c r="AR217" s="9"/>
      <c r="AS217" s="10">
        <v>20849</v>
      </c>
      <c r="AT217" s="8">
        <v>2.8</v>
      </c>
      <c r="AU217" s="9">
        <v>32</v>
      </c>
      <c r="AV217" s="9"/>
      <c r="AW217" s="9"/>
      <c r="AX217" s="10">
        <v>24305</v>
      </c>
      <c r="AY217" s="8">
        <v>2.8</v>
      </c>
      <c r="AZ217" s="9">
        <v>33</v>
      </c>
      <c r="BA217" s="9"/>
      <c r="BB217" s="9"/>
      <c r="BC217" s="10">
        <v>27482</v>
      </c>
      <c r="BD217" s="8">
        <v>2.8</v>
      </c>
      <c r="BE217" s="9">
        <v>35</v>
      </c>
      <c r="BF217" s="9"/>
      <c r="BG217" s="9"/>
      <c r="BH217" s="10">
        <v>30343</v>
      </c>
    </row>
    <row r="218" spans="1:60" x14ac:dyDescent="0.25">
      <c r="A218" s="8">
        <v>2.8</v>
      </c>
      <c r="B218" s="9">
        <v>10</v>
      </c>
      <c r="C218" s="9"/>
      <c r="D218" s="9"/>
      <c r="E218" s="10">
        <v>1027</v>
      </c>
      <c r="F218" s="8">
        <v>2.8</v>
      </c>
      <c r="G218" s="9">
        <v>11</v>
      </c>
      <c r="H218" s="9"/>
      <c r="I218" s="9"/>
      <c r="J218" s="10">
        <v>1104</v>
      </c>
      <c r="K218" s="8">
        <v>2.8</v>
      </c>
      <c r="L218" s="9">
        <v>14</v>
      </c>
      <c r="M218" s="9"/>
      <c r="N218" s="9"/>
      <c r="O218" s="10">
        <v>2488</v>
      </c>
      <c r="P218" s="8">
        <v>2.8</v>
      </c>
      <c r="Q218" s="9">
        <v>19</v>
      </c>
      <c r="R218" s="9"/>
      <c r="S218" s="9"/>
      <c r="T218" s="10">
        <v>5171</v>
      </c>
      <c r="U218" s="8">
        <v>2.8</v>
      </c>
      <c r="V218" s="9">
        <v>22</v>
      </c>
      <c r="W218" s="9"/>
      <c r="X218" s="9"/>
      <c r="Y218" s="10">
        <v>8467</v>
      </c>
      <c r="Z218" s="8">
        <v>2.8</v>
      </c>
      <c r="AA218" s="9">
        <v>24</v>
      </c>
      <c r="AB218" s="9"/>
      <c r="AC218" s="9"/>
      <c r="AD218" s="10">
        <v>11388</v>
      </c>
      <c r="AE218" s="8">
        <v>2.8</v>
      </c>
      <c r="AF218" s="9">
        <v>27</v>
      </c>
      <c r="AG218" s="9"/>
      <c r="AH218" s="9"/>
      <c r="AI218" s="10">
        <v>14929</v>
      </c>
      <c r="AJ218" s="8">
        <v>2.8</v>
      </c>
      <c r="AK218" s="9">
        <v>28</v>
      </c>
      <c r="AL218" s="9"/>
      <c r="AM218" s="9"/>
      <c r="AN218" s="10">
        <v>17736</v>
      </c>
      <c r="AO218" s="8">
        <v>2.8</v>
      </c>
      <c r="AP218" s="9">
        <v>30</v>
      </c>
      <c r="AQ218" s="9"/>
      <c r="AR218" s="9"/>
      <c r="AS218" s="10">
        <v>21132</v>
      </c>
      <c r="AT218" s="8">
        <v>2.8</v>
      </c>
      <c r="AU218" s="9">
        <v>32</v>
      </c>
      <c r="AV218" s="9"/>
      <c r="AW218" s="9"/>
      <c r="AX218" s="10">
        <v>23984</v>
      </c>
      <c r="AY218" s="8">
        <v>2.8</v>
      </c>
      <c r="AZ218" s="9">
        <v>33</v>
      </c>
      <c r="BA218" s="9"/>
      <c r="BB218" s="9"/>
      <c r="BC218" s="10">
        <v>27290</v>
      </c>
      <c r="BD218" s="8">
        <v>2.8</v>
      </c>
      <c r="BE218" s="9">
        <v>35</v>
      </c>
      <c r="BF218" s="9"/>
      <c r="BG218" s="9"/>
      <c r="BH218" s="10">
        <v>30393</v>
      </c>
    </row>
    <row r="219" spans="1:60" x14ac:dyDescent="0.25">
      <c r="A219" s="8">
        <v>2.8</v>
      </c>
      <c r="B219" s="9">
        <v>10</v>
      </c>
      <c r="C219" s="9"/>
      <c r="D219" s="9"/>
      <c r="E219" s="10">
        <v>956</v>
      </c>
      <c r="F219" s="8">
        <v>2.8</v>
      </c>
      <c r="G219" s="9">
        <v>10</v>
      </c>
      <c r="H219" s="9"/>
      <c r="I219" s="9"/>
      <c r="J219" s="10">
        <v>820</v>
      </c>
      <c r="K219" s="8">
        <v>2.8</v>
      </c>
      <c r="L219" s="9">
        <v>15</v>
      </c>
      <c r="M219" s="9"/>
      <c r="N219" s="9"/>
      <c r="O219" s="10">
        <v>2487</v>
      </c>
      <c r="P219" s="8">
        <v>2.8</v>
      </c>
      <c r="Q219" s="9">
        <v>19</v>
      </c>
      <c r="R219" s="9"/>
      <c r="S219" s="9"/>
      <c r="T219" s="10">
        <v>5300</v>
      </c>
      <c r="U219" s="8">
        <v>2.8</v>
      </c>
      <c r="V219" s="9">
        <v>22</v>
      </c>
      <c r="W219" s="9"/>
      <c r="X219" s="9"/>
      <c r="Y219" s="10">
        <v>8491</v>
      </c>
      <c r="Z219" s="8">
        <v>2.8</v>
      </c>
      <c r="AA219" s="9">
        <v>24</v>
      </c>
      <c r="AB219" s="9"/>
      <c r="AC219" s="9"/>
      <c r="AD219" s="10">
        <v>11649</v>
      </c>
      <c r="AE219" s="8">
        <v>2.8</v>
      </c>
      <c r="AF219" s="9">
        <v>27</v>
      </c>
      <c r="AG219" s="9"/>
      <c r="AH219" s="9"/>
      <c r="AI219" s="10">
        <v>14653</v>
      </c>
      <c r="AJ219" s="8">
        <v>2.8</v>
      </c>
      <c r="AK219" s="9">
        <v>28</v>
      </c>
      <c r="AL219" s="9"/>
      <c r="AM219" s="9"/>
      <c r="AN219" s="10">
        <v>17711</v>
      </c>
      <c r="AO219" s="8">
        <v>2.8</v>
      </c>
      <c r="AP219" s="9">
        <v>30</v>
      </c>
      <c r="AQ219" s="9"/>
      <c r="AR219" s="9"/>
      <c r="AS219" s="10">
        <v>20868</v>
      </c>
      <c r="AT219" s="8">
        <v>2.8</v>
      </c>
      <c r="AU219" s="9">
        <v>32</v>
      </c>
      <c r="AV219" s="9"/>
      <c r="AW219" s="9"/>
      <c r="AX219" s="10">
        <v>24307</v>
      </c>
      <c r="AY219" s="8">
        <v>2.8</v>
      </c>
      <c r="AZ219" s="9">
        <v>33</v>
      </c>
      <c r="BA219" s="9"/>
      <c r="BB219" s="9"/>
      <c r="BC219" s="10">
        <v>27619</v>
      </c>
      <c r="BD219" s="8">
        <v>2.8</v>
      </c>
      <c r="BE219" s="9">
        <v>35</v>
      </c>
      <c r="BF219" s="9"/>
      <c r="BG219" s="9"/>
      <c r="BH219" s="10">
        <v>30332</v>
      </c>
    </row>
    <row r="220" spans="1:60" x14ac:dyDescent="0.25">
      <c r="A220" s="8">
        <v>2.8</v>
      </c>
      <c r="B220" s="9">
        <v>10</v>
      </c>
      <c r="C220" s="9"/>
      <c r="D220" s="9"/>
      <c r="E220" s="10">
        <v>1034</v>
      </c>
      <c r="F220" s="8">
        <v>2.8</v>
      </c>
      <c r="G220" s="9">
        <v>11</v>
      </c>
      <c r="H220" s="9"/>
      <c r="I220" s="9"/>
      <c r="J220" s="10">
        <v>1022</v>
      </c>
      <c r="K220" s="8">
        <v>2.8</v>
      </c>
      <c r="L220" s="9">
        <v>14</v>
      </c>
      <c r="M220" s="9"/>
      <c r="N220" s="9"/>
      <c r="O220" s="10">
        <v>2533</v>
      </c>
      <c r="P220" s="8">
        <v>2.8</v>
      </c>
      <c r="Q220" s="9">
        <v>19</v>
      </c>
      <c r="R220" s="9"/>
      <c r="S220" s="9"/>
      <c r="T220" s="10">
        <v>5305</v>
      </c>
      <c r="U220" s="8">
        <v>2.8</v>
      </c>
      <c r="V220" s="9">
        <v>22</v>
      </c>
      <c r="W220" s="9"/>
      <c r="X220" s="9"/>
      <c r="Y220" s="10">
        <v>8273</v>
      </c>
      <c r="Z220" s="8">
        <v>2.8</v>
      </c>
      <c r="AA220" s="9">
        <v>24</v>
      </c>
      <c r="AB220" s="9"/>
      <c r="AC220" s="9"/>
      <c r="AD220" s="10">
        <v>11332</v>
      </c>
      <c r="AE220" s="8">
        <v>2.8</v>
      </c>
      <c r="AF220" s="9">
        <v>27</v>
      </c>
      <c r="AG220" s="9"/>
      <c r="AH220" s="9"/>
      <c r="AI220" s="10">
        <v>14772</v>
      </c>
      <c r="AJ220" s="8">
        <v>2.8</v>
      </c>
      <c r="AK220" s="9">
        <v>28</v>
      </c>
      <c r="AL220" s="9"/>
      <c r="AM220" s="9"/>
      <c r="AN220" s="10">
        <v>17786</v>
      </c>
      <c r="AO220" s="8">
        <v>2.8</v>
      </c>
      <c r="AP220" s="9">
        <v>30</v>
      </c>
      <c r="AQ220" s="9"/>
      <c r="AR220" s="9"/>
      <c r="AS220" s="10">
        <v>21137</v>
      </c>
      <c r="AT220" s="8">
        <v>2.8</v>
      </c>
      <c r="AU220" s="9">
        <v>32</v>
      </c>
      <c r="AV220" s="9"/>
      <c r="AW220" s="9"/>
      <c r="AX220" s="10">
        <v>24292</v>
      </c>
      <c r="AY220" s="8">
        <v>2.8</v>
      </c>
      <c r="AZ220" s="9">
        <v>33</v>
      </c>
      <c r="BA220" s="9"/>
      <c r="BB220" s="9"/>
      <c r="BC220" s="10">
        <v>27584</v>
      </c>
      <c r="BD220" s="8">
        <v>2.8</v>
      </c>
      <c r="BE220" s="9">
        <v>35</v>
      </c>
      <c r="BF220" s="9"/>
      <c r="BG220" s="9"/>
      <c r="BH220" s="10">
        <v>30597</v>
      </c>
    </row>
    <row r="221" spans="1:60" x14ac:dyDescent="0.25">
      <c r="A221" s="8">
        <v>2.8</v>
      </c>
      <c r="B221" s="9">
        <v>10</v>
      </c>
      <c r="C221" s="9"/>
      <c r="D221" s="9"/>
      <c r="E221" s="10">
        <v>1040</v>
      </c>
      <c r="F221" s="8">
        <v>2.8</v>
      </c>
      <c r="G221" s="9">
        <v>11</v>
      </c>
      <c r="H221" s="9"/>
      <c r="I221" s="9"/>
      <c r="J221" s="10">
        <v>946</v>
      </c>
      <c r="K221" s="8">
        <v>2.8</v>
      </c>
      <c r="L221" s="9">
        <v>14</v>
      </c>
      <c r="M221" s="9"/>
      <c r="N221" s="9"/>
      <c r="O221" s="10">
        <v>2387</v>
      </c>
      <c r="P221" s="8">
        <v>2.8</v>
      </c>
      <c r="Q221" s="9">
        <v>19</v>
      </c>
      <c r="R221" s="9"/>
      <c r="S221" s="9"/>
      <c r="T221" s="10">
        <v>5331</v>
      </c>
      <c r="U221" s="8">
        <v>2.8</v>
      </c>
      <c r="V221" s="9">
        <v>22</v>
      </c>
      <c r="W221" s="9"/>
      <c r="X221" s="9"/>
      <c r="Y221" s="10">
        <v>8122</v>
      </c>
      <c r="Z221" s="8">
        <v>2.8</v>
      </c>
      <c r="AA221" s="9">
        <v>24</v>
      </c>
      <c r="AB221" s="9"/>
      <c r="AC221" s="9"/>
      <c r="AD221" s="10">
        <v>11758</v>
      </c>
      <c r="AE221" s="8">
        <v>2.8</v>
      </c>
      <c r="AF221" s="9">
        <v>27</v>
      </c>
      <c r="AG221" s="9"/>
      <c r="AH221" s="9"/>
      <c r="AI221" s="10">
        <v>14539</v>
      </c>
      <c r="AJ221" s="8">
        <v>2.8</v>
      </c>
      <c r="AK221" s="9">
        <v>28</v>
      </c>
      <c r="AL221" s="9"/>
      <c r="AM221" s="9"/>
      <c r="AN221" s="10">
        <v>17975</v>
      </c>
      <c r="AO221" s="8">
        <v>2.8</v>
      </c>
      <c r="AP221" s="9">
        <v>30</v>
      </c>
      <c r="AQ221" s="9"/>
      <c r="AR221" s="9"/>
      <c r="AS221" s="10">
        <v>21099</v>
      </c>
      <c r="AT221" s="8">
        <v>2.8</v>
      </c>
      <c r="AU221" s="9">
        <v>32</v>
      </c>
      <c r="AV221" s="9"/>
      <c r="AW221" s="9"/>
      <c r="AX221" s="10">
        <v>23761</v>
      </c>
      <c r="AY221" s="8">
        <v>2.8</v>
      </c>
      <c r="AZ221" s="9">
        <v>33</v>
      </c>
      <c r="BA221" s="9"/>
      <c r="BB221" s="9"/>
      <c r="BC221" s="10">
        <v>27206</v>
      </c>
      <c r="BD221" s="8">
        <v>2.8</v>
      </c>
      <c r="BE221" s="9">
        <v>35</v>
      </c>
      <c r="BF221" s="9"/>
      <c r="BG221" s="9"/>
      <c r="BH221" s="10">
        <v>30591</v>
      </c>
    </row>
    <row r="222" spans="1:60" x14ac:dyDescent="0.25">
      <c r="A222" s="8">
        <v>2.8</v>
      </c>
      <c r="B222" s="9">
        <v>10</v>
      </c>
      <c r="C222" s="9"/>
      <c r="D222" s="9"/>
      <c r="E222" s="10">
        <v>1020</v>
      </c>
      <c r="F222" s="8">
        <v>2.8</v>
      </c>
      <c r="G222" s="9">
        <v>11</v>
      </c>
      <c r="H222" s="9"/>
      <c r="I222" s="9"/>
      <c r="J222" s="10">
        <v>1007</v>
      </c>
      <c r="K222" s="8">
        <v>2.8</v>
      </c>
      <c r="L222" s="9">
        <v>14</v>
      </c>
      <c r="M222" s="9"/>
      <c r="N222" s="9"/>
      <c r="O222" s="10">
        <v>2515</v>
      </c>
      <c r="P222" s="8">
        <v>2.8</v>
      </c>
      <c r="Q222" s="9">
        <v>19</v>
      </c>
      <c r="R222" s="9"/>
      <c r="S222" s="9"/>
      <c r="T222" s="10">
        <v>5443</v>
      </c>
      <c r="U222" s="8">
        <v>2.8</v>
      </c>
      <c r="V222" s="9">
        <v>22</v>
      </c>
      <c r="W222" s="9"/>
      <c r="X222" s="9"/>
      <c r="Y222" s="10">
        <v>8115</v>
      </c>
      <c r="Z222" s="8">
        <v>2.8</v>
      </c>
      <c r="AA222" s="9">
        <v>24</v>
      </c>
      <c r="AB222" s="9"/>
      <c r="AC222" s="9"/>
      <c r="AD222" s="10">
        <v>11610</v>
      </c>
      <c r="AE222" s="8">
        <v>2.8</v>
      </c>
      <c r="AF222" s="9">
        <v>27</v>
      </c>
      <c r="AG222" s="9"/>
      <c r="AH222" s="9"/>
      <c r="AI222" s="10">
        <v>14540</v>
      </c>
      <c r="AJ222" s="8">
        <v>2.8</v>
      </c>
      <c r="AK222" s="9">
        <v>28</v>
      </c>
      <c r="AL222" s="9"/>
      <c r="AM222" s="9"/>
      <c r="AN222" s="10">
        <v>17760</v>
      </c>
      <c r="AO222" s="8">
        <v>2.8</v>
      </c>
      <c r="AP222" s="9">
        <v>30</v>
      </c>
      <c r="AQ222" s="9"/>
      <c r="AR222" s="9"/>
      <c r="AS222" s="10">
        <v>21253</v>
      </c>
      <c r="AT222" s="8">
        <v>2.8</v>
      </c>
      <c r="AU222" s="9">
        <v>32</v>
      </c>
      <c r="AV222" s="9"/>
      <c r="AW222" s="9"/>
      <c r="AX222" s="10">
        <v>24552</v>
      </c>
      <c r="AY222" s="8">
        <v>2.8</v>
      </c>
      <c r="AZ222" s="9">
        <v>33</v>
      </c>
      <c r="BA222" s="9"/>
      <c r="BB222" s="9"/>
      <c r="BC222" s="10">
        <v>27367</v>
      </c>
      <c r="BD222" s="8">
        <v>2.8</v>
      </c>
      <c r="BE222" s="9">
        <v>35</v>
      </c>
      <c r="BF222" s="9"/>
      <c r="BG222" s="9"/>
      <c r="BH222" s="10">
        <v>29846</v>
      </c>
    </row>
    <row r="223" spans="1:60" x14ac:dyDescent="0.25">
      <c r="A223" s="8">
        <v>2.8</v>
      </c>
      <c r="B223" s="9">
        <v>10</v>
      </c>
      <c r="C223" s="9"/>
      <c r="D223" s="9"/>
      <c r="E223" s="10">
        <v>1053</v>
      </c>
      <c r="F223" s="8">
        <v>2.8</v>
      </c>
      <c r="G223" s="9">
        <v>11</v>
      </c>
      <c r="H223" s="9"/>
      <c r="I223" s="9"/>
      <c r="J223" s="10">
        <v>1193</v>
      </c>
      <c r="K223" s="8">
        <v>2.8</v>
      </c>
      <c r="L223" s="9">
        <v>14</v>
      </c>
      <c r="M223" s="9"/>
      <c r="N223" s="9"/>
      <c r="O223" s="10">
        <v>2314</v>
      </c>
      <c r="P223" s="8">
        <v>2.8</v>
      </c>
      <c r="Q223" s="9">
        <v>19</v>
      </c>
      <c r="R223" s="9"/>
      <c r="S223" s="9"/>
      <c r="T223" s="10">
        <v>5432</v>
      </c>
      <c r="U223" s="8">
        <v>2.8</v>
      </c>
      <c r="V223" s="9">
        <v>22</v>
      </c>
      <c r="W223" s="9"/>
      <c r="X223" s="9"/>
      <c r="Y223" s="10">
        <v>8466</v>
      </c>
      <c r="Z223" s="8">
        <v>2.8</v>
      </c>
      <c r="AA223" s="9">
        <v>24</v>
      </c>
      <c r="AB223" s="9"/>
      <c r="AC223" s="9"/>
      <c r="AD223" s="10">
        <v>11589</v>
      </c>
      <c r="AE223" s="8">
        <v>2.8</v>
      </c>
      <c r="AF223" s="9">
        <v>27</v>
      </c>
      <c r="AG223" s="9"/>
      <c r="AH223" s="9"/>
      <c r="AI223" s="10">
        <v>14641</v>
      </c>
      <c r="AJ223" s="8">
        <v>2.8</v>
      </c>
      <c r="AK223" s="9">
        <v>28</v>
      </c>
      <c r="AL223" s="9"/>
      <c r="AM223" s="9"/>
      <c r="AN223" s="10">
        <v>17873</v>
      </c>
      <c r="AO223" s="8">
        <v>2.8</v>
      </c>
      <c r="AP223" s="9">
        <v>30</v>
      </c>
      <c r="AQ223" s="9"/>
      <c r="AR223" s="9"/>
      <c r="AS223" s="10">
        <v>20887</v>
      </c>
      <c r="AT223" s="8">
        <v>2.8</v>
      </c>
      <c r="AU223" s="9">
        <v>32</v>
      </c>
      <c r="AV223" s="9"/>
      <c r="AW223" s="9"/>
      <c r="AX223" s="10">
        <v>24089</v>
      </c>
      <c r="AY223" s="8">
        <v>2.8</v>
      </c>
      <c r="AZ223" s="9">
        <v>33</v>
      </c>
      <c r="BA223" s="9"/>
      <c r="BB223" s="9"/>
      <c r="BC223" s="10">
        <v>27446</v>
      </c>
      <c r="BD223" s="8">
        <v>2.8</v>
      </c>
      <c r="BE223" s="9">
        <v>35</v>
      </c>
      <c r="BF223" s="9"/>
      <c r="BG223" s="9"/>
      <c r="BH223" s="10">
        <v>30024</v>
      </c>
    </row>
    <row r="224" spans="1:60" x14ac:dyDescent="0.25">
      <c r="A224" s="8">
        <v>2.8</v>
      </c>
      <c r="B224" s="9">
        <v>10</v>
      </c>
      <c r="C224" s="9"/>
      <c r="D224" s="9"/>
      <c r="E224" s="10">
        <v>945</v>
      </c>
      <c r="F224" s="8">
        <v>2.8</v>
      </c>
      <c r="G224" s="9">
        <v>11</v>
      </c>
      <c r="H224" s="9"/>
      <c r="I224" s="9"/>
      <c r="J224" s="10">
        <v>945</v>
      </c>
      <c r="K224" s="8">
        <v>2.8</v>
      </c>
      <c r="L224" s="9">
        <v>15</v>
      </c>
      <c r="M224" s="9"/>
      <c r="N224" s="9"/>
      <c r="O224" s="10">
        <v>2559</v>
      </c>
      <c r="P224" s="8">
        <v>2.8</v>
      </c>
      <c r="Q224" s="9">
        <v>19</v>
      </c>
      <c r="R224" s="9"/>
      <c r="S224" s="9"/>
      <c r="T224" s="10">
        <v>5332</v>
      </c>
      <c r="U224" s="8">
        <v>2.8</v>
      </c>
      <c r="V224" s="9">
        <v>22</v>
      </c>
      <c r="W224" s="9"/>
      <c r="X224" s="9"/>
      <c r="Y224" s="10">
        <v>8239</v>
      </c>
      <c r="Z224" s="8">
        <v>2.8</v>
      </c>
      <c r="AA224" s="9">
        <v>24</v>
      </c>
      <c r="AB224" s="9"/>
      <c r="AC224" s="9"/>
      <c r="AD224" s="10">
        <v>11574</v>
      </c>
      <c r="AE224" s="8">
        <v>2.8</v>
      </c>
      <c r="AF224" s="9">
        <v>27</v>
      </c>
      <c r="AG224" s="9"/>
      <c r="AH224" s="9"/>
      <c r="AI224" s="10">
        <v>15043</v>
      </c>
      <c r="AJ224" s="8">
        <v>2.8</v>
      </c>
      <c r="AK224" s="9">
        <v>28</v>
      </c>
      <c r="AL224" s="9"/>
      <c r="AM224" s="9"/>
      <c r="AN224" s="10">
        <v>17513</v>
      </c>
      <c r="AO224" s="8">
        <v>2.8</v>
      </c>
      <c r="AP224" s="9">
        <v>30</v>
      </c>
      <c r="AQ224" s="9"/>
      <c r="AR224" s="9"/>
      <c r="AS224" s="10">
        <v>20998</v>
      </c>
      <c r="AT224" s="8">
        <v>2.8</v>
      </c>
      <c r="AU224" s="9">
        <v>32</v>
      </c>
      <c r="AV224" s="9"/>
      <c r="AW224" s="9"/>
      <c r="AX224" s="10">
        <v>23717</v>
      </c>
      <c r="AY224" s="8">
        <v>2.8</v>
      </c>
      <c r="AZ224" s="9">
        <v>33</v>
      </c>
      <c r="BA224" s="9"/>
      <c r="BB224" s="9"/>
      <c r="BC224" s="10">
        <v>27316</v>
      </c>
      <c r="BD224" s="8">
        <v>2.8</v>
      </c>
      <c r="BE224" s="9">
        <v>35</v>
      </c>
      <c r="BF224" s="9"/>
      <c r="BG224" s="9"/>
      <c r="BH224" s="10">
        <v>30280</v>
      </c>
    </row>
    <row r="225" spans="1:60" x14ac:dyDescent="0.25">
      <c r="A225" s="8">
        <v>2.8</v>
      </c>
      <c r="B225" s="9">
        <v>10</v>
      </c>
      <c r="C225" s="9"/>
      <c r="D225" s="9"/>
      <c r="E225" s="10">
        <v>964</v>
      </c>
      <c r="F225" s="8">
        <v>2.8</v>
      </c>
      <c r="G225" s="9">
        <v>12</v>
      </c>
      <c r="H225" s="9"/>
      <c r="I225" s="9"/>
      <c r="J225" s="10">
        <v>1220</v>
      </c>
      <c r="K225" s="8">
        <v>2.8</v>
      </c>
      <c r="L225" s="9">
        <v>14</v>
      </c>
      <c r="M225" s="9"/>
      <c r="N225" s="9"/>
      <c r="O225" s="10">
        <v>2423</v>
      </c>
      <c r="P225" s="8">
        <v>2.8</v>
      </c>
      <c r="Q225" s="9">
        <v>19</v>
      </c>
      <c r="R225" s="9"/>
      <c r="S225" s="9"/>
      <c r="T225" s="10">
        <v>5230</v>
      </c>
      <c r="U225" s="8">
        <v>2.8</v>
      </c>
      <c r="V225" s="9">
        <v>22</v>
      </c>
      <c r="W225" s="9"/>
      <c r="X225" s="9"/>
      <c r="Y225" s="10">
        <v>8536</v>
      </c>
      <c r="Z225" s="8">
        <v>2.8</v>
      </c>
      <c r="AA225" s="9">
        <v>24</v>
      </c>
      <c r="AB225" s="9"/>
      <c r="AC225" s="9"/>
      <c r="AD225" s="10">
        <v>11453</v>
      </c>
      <c r="AE225" s="8">
        <v>2.8</v>
      </c>
      <c r="AF225" s="9">
        <v>27</v>
      </c>
      <c r="AG225" s="9"/>
      <c r="AH225" s="9"/>
      <c r="AI225" s="10">
        <v>14910</v>
      </c>
      <c r="AJ225" s="8">
        <v>2.8</v>
      </c>
      <c r="AK225" s="9">
        <v>28</v>
      </c>
      <c r="AL225" s="9"/>
      <c r="AM225" s="9"/>
      <c r="AN225" s="10">
        <v>17886</v>
      </c>
      <c r="AO225" s="8">
        <v>2.8</v>
      </c>
      <c r="AP225" s="9">
        <v>30</v>
      </c>
      <c r="AQ225" s="9"/>
      <c r="AR225" s="9"/>
      <c r="AS225" s="10">
        <v>21262</v>
      </c>
      <c r="AT225" s="8">
        <v>2.8</v>
      </c>
      <c r="AU225" s="9">
        <v>32</v>
      </c>
      <c r="AV225" s="9"/>
      <c r="AW225" s="9"/>
      <c r="AX225" s="10">
        <v>24240</v>
      </c>
      <c r="AY225" s="8">
        <v>2.8</v>
      </c>
      <c r="AZ225" s="9">
        <v>33</v>
      </c>
      <c r="BA225" s="9"/>
      <c r="BB225" s="9"/>
      <c r="BC225" s="10">
        <v>27340</v>
      </c>
      <c r="BD225" s="8">
        <v>2.8</v>
      </c>
      <c r="BE225" s="9">
        <v>34</v>
      </c>
      <c r="BF225" s="9"/>
      <c r="BG225" s="9"/>
      <c r="BH225" s="10">
        <v>30450</v>
      </c>
    </row>
    <row r="226" spans="1:60" x14ac:dyDescent="0.25">
      <c r="A226" s="8">
        <v>2.8</v>
      </c>
      <c r="B226" s="9">
        <v>10</v>
      </c>
      <c r="C226" s="9"/>
      <c r="D226" s="9"/>
      <c r="E226" s="10">
        <v>995</v>
      </c>
      <c r="F226" s="8">
        <v>2.8</v>
      </c>
      <c r="G226" s="9">
        <v>11</v>
      </c>
      <c r="H226" s="9"/>
      <c r="I226" s="9"/>
      <c r="J226" s="10">
        <v>1055</v>
      </c>
      <c r="K226" s="8">
        <v>2.8</v>
      </c>
      <c r="L226" s="9">
        <v>15</v>
      </c>
      <c r="M226" s="9"/>
      <c r="N226" s="9"/>
      <c r="O226" s="10">
        <v>2553</v>
      </c>
      <c r="P226" s="8">
        <v>2.8</v>
      </c>
      <c r="Q226" s="9">
        <v>19</v>
      </c>
      <c r="R226" s="9"/>
      <c r="S226" s="9"/>
      <c r="T226" s="10">
        <v>5241</v>
      </c>
      <c r="U226" s="8">
        <v>2.8</v>
      </c>
      <c r="V226" s="9">
        <v>22</v>
      </c>
      <c r="W226" s="9"/>
      <c r="X226" s="9"/>
      <c r="Y226" s="10">
        <v>8482</v>
      </c>
      <c r="Z226" s="8">
        <v>2.8</v>
      </c>
      <c r="AA226" s="9">
        <v>24</v>
      </c>
      <c r="AB226" s="9"/>
      <c r="AC226" s="9"/>
      <c r="AD226" s="10">
        <v>11596</v>
      </c>
      <c r="AE226" s="8">
        <v>2.8</v>
      </c>
      <c r="AF226" s="9">
        <v>27</v>
      </c>
      <c r="AG226" s="9"/>
      <c r="AH226" s="9"/>
      <c r="AI226" s="10">
        <v>14740</v>
      </c>
      <c r="AJ226" s="8">
        <v>2.8</v>
      </c>
      <c r="AK226" s="9">
        <v>28</v>
      </c>
      <c r="AL226" s="9"/>
      <c r="AM226" s="9"/>
      <c r="AN226" s="10">
        <v>17677</v>
      </c>
      <c r="AO226" s="8">
        <v>2.8</v>
      </c>
      <c r="AP226" s="9">
        <v>30</v>
      </c>
      <c r="AQ226" s="9"/>
      <c r="AR226" s="9"/>
      <c r="AS226" s="10">
        <v>21008</v>
      </c>
      <c r="AT226" s="8">
        <v>2.8</v>
      </c>
      <c r="AU226" s="9">
        <v>32</v>
      </c>
      <c r="AV226" s="9"/>
      <c r="AW226" s="9"/>
      <c r="AX226" s="10">
        <v>24138</v>
      </c>
      <c r="AY226" s="8">
        <v>2.8</v>
      </c>
      <c r="AZ226" s="9">
        <v>33</v>
      </c>
      <c r="BA226" s="9"/>
      <c r="BB226" s="9"/>
      <c r="BC226" s="10">
        <v>27115</v>
      </c>
      <c r="BD226" s="8">
        <v>2.8</v>
      </c>
      <c r="BE226" s="9">
        <v>35</v>
      </c>
      <c r="BF226" s="9"/>
      <c r="BG226" s="9"/>
      <c r="BH226" s="10">
        <v>30401</v>
      </c>
    </row>
    <row r="227" spans="1:60" x14ac:dyDescent="0.25">
      <c r="A227" s="8">
        <v>2.8</v>
      </c>
      <c r="B227" s="9">
        <v>10</v>
      </c>
      <c r="C227" s="9"/>
      <c r="D227" s="9"/>
      <c r="E227" s="10">
        <v>1043</v>
      </c>
      <c r="F227" s="8">
        <v>2.8</v>
      </c>
      <c r="G227" s="9">
        <v>11</v>
      </c>
      <c r="H227" s="9"/>
      <c r="I227" s="9"/>
      <c r="J227" s="10">
        <v>934</v>
      </c>
      <c r="K227" s="8">
        <v>2.8</v>
      </c>
      <c r="L227" s="9">
        <v>15</v>
      </c>
      <c r="M227" s="9"/>
      <c r="N227" s="9"/>
      <c r="O227" s="10">
        <v>2684</v>
      </c>
      <c r="P227" s="8">
        <v>2.8</v>
      </c>
      <c r="Q227" s="9">
        <v>19</v>
      </c>
      <c r="R227" s="9"/>
      <c r="S227" s="9"/>
      <c r="T227" s="10">
        <v>5249</v>
      </c>
      <c r="U227" s="8">
        <v>2.8</v>
      </c>
      <c r="V227" s="9">
        <v>22</v>
      </c>
      <c r="W227" s="9"/>
      <c r="X227" s="9"/>
      <c r="Y227" s="10">
        <v>8357</v>
      </c>
      <c r="Z227" s="8">
        <v>2.8</v>
      </c>
      <c r="AA227" s="9">
        <v>24</v>
      </c>
      <c r="AB227" s="9"/>
      <c r="AC227" s="9"/>
      <c r="AD227" s="10">
        <v>11733</v>
      </c>
      <c r="AE227" s="8">
        <v>2.8</v>
      </c>
      <c r="AF227" s="9">
        <v>27</v>
      </c>
      <c r="AG227" s="9"/>
      <c r="AH227" s="9"/>
      <c r="AI227" s="10">
        <v>14788</v>
      </c>
      <c r="AJ227" s="8">
        <v>2.8</v>
      </c>
      <c r="AK227" s="9">
        <v>28</v>
      </c>
      <c r="AL227" s="9"/>
      <c r="AM227" s="9"/>
      <c r="AN227" s="10">
        <v>17908</v>
      </c>
      <c r="AO227" s="8">
        <v>2.8</v>
      </c>
      <c r="AP227" s="9">
        <v>30</v>
      </c>
      <c r="AQ227" s="9"/>
      <c r="AR227" s="9"/>
      <c r="AS227" s="10">
        <v>20948</v>
      </c>
      <c r="AT227" s="8">
        <v>2.8</v>
      </c>
      <c r="AU227" s="9">
        <v>32</v>
      </c>
      <c r="AV227" s="9"/>
      <c r="AW227" s="9"/>
      <c r="AX227" s="10">
        <v>24277</v>
      </c>
      <c r="AY227" s="8">
        <v>2.8</v>
      </c>
      <c r="AZ227" s="9">
        <v>33</v>
      </c>
      <c r="BA227" s="9"/>
      <c r="BB227" s="9"/>
      <c r="BC227" s="10">
        <v>27466</v>
      </c>
      <c r="BD227" s="8">
        <v>2.8</v>
      </c>
      <c r="BE227" s="9">
        <v>35</v>
      </c>
      <c r="BF227" s="9"/>
      <c r="BG227" s="9"/>
      <c r="BH227" s="10">
        <v>29880</v>
      </c>
    </row>
    <row r="228" spans="1:60" x14ac:dyDescent="0.25">
      <c r="A228" s="8">
        <v>2.8</v>
      </c>
      <c r="B228" s="9">
        <v>10</v>
      </c>
      <c r="C228" s="9"/>
      <c r="D228" s="9"/>
      <c r="E228" s="10">
        <v>976</v>
      </c>
      <c r="F228" s="8">
        <v>2.8</v>
      </c>
      <c r="G228" s="9">
        <v>10</v>
      </c>
      <c r="H228" s="9"/>
      <c r="I228" s="9"/>
      <c r="J228" s="10">
        <v>816</v>
      </c>
      <c r="K228" s="8">
        <v>2.8</v>
      </c>
      <c r="L228" s="9">
        <v>15</v>
      </c>
      <c r="M228" s="9"/>
      <c r="N228" s="9"/>
      <c r="O228" s="10">
        <v>2625</v>
      </c>
      <c r="P228" s="8">
        <v>2.8</v>
      </c>
      <c r="Q228" s="9">
        <v>19</v>
      </c>
      <c r="R228" s="9"/>
      <c r="S228" s="9"/>
      <c r="T228" s="10">
        <v>5313</v>
      </c>
      <c r="U228" s="8">
        <v>2.8</v>
      </c>
      <c r="V228" s="9">
        <v>22</v>
      </c>
      <c r="W228" s="9"/>
      <c r="X228" s="9"/>
      <c r="Y228" s="10">
        <v>8440</v>
      </c>
      <c r="Z228" s="8">
        <v>2.8</v>
      </c>
      <c r="AA228" s="9">
        <v>24</v>
      </c>
      <c r="AB228" s="9"/>
      <c r="AC228" s="9"/>
      <c r="AD228" s="10">
        <v>11556</v>
      </c>
      <c r="AE228" s="8">
        <v>2.8</v>
      </c>
      <c r="AF228" s="9">
        <v>27</v>
      </c>
      <c r="AG228" s="9"/>
      <c r="AH228" s="9"/>
      <c r="AI228" s="10">
        <v>14625</v>
      </c>
      <c r="AJ228" s="8">
        <v>2.8</v>
      </c>
      <c r="AK228" s="9">
        <v>28</v>
      </c>
      <c r="AL228" s="9"/>
      <c r="AM228" s="9"/>
      <c r="AN228" s="10">
        <v>17804</v>
      </c>
      <c r="AO228" s="8">
        <v>2.8</v>
      </c>
      <c r="AP228" s="9">
        <v>30</v>
      </c>
      <c r="AQ228" s="9"/>
      <c r="AR228" s="9"/>
      <c r="AS228" s="10">
        <v>20645</v>
      </c>
      <c r="AT228" s="8">
        <v>2.8</v>
      </c>
      <c r="AU228" s="9">
        <v>32</v>
      </c>
      <c r="AV228" s="9"/>
      <c r="AW228" s="9"/>
      <c r="AX228" s="10">
        <v>24085</v>
      </c>
      <c r="AY228" s="8">
        <v>2.8</v>
      </c>
      <c r="AZ228" s="9">
        <v>33</v>
      </c>
      <c r="BA228" s="9"/>
      <c r="BB228" s="9"/>
      <c r="BC228" s="10">
        <v>27361</v>
      </c>
      <c r="BD228" s="8">
        <v>2.8</v>
      </c>
      <c r="BE228" s="9">
        <v>35</v>
      </c>
      <c r="BF228" s="9"/>
      <c r="BG228" s="9"/>
      <c r="BH228" s="10">
        <v>30533</v>
      </c>
    </row>
    <row r="229" spans="1:60" x14ac:dyDescent="0.25">
      <c r="A229" s="8">
        <v>2.8</v>
      </c>
      <c r="B229" s="9">
        <v>10</v>
      </c>
      <c r="C229" s="9"/>
      <c r="D229" s="9"/>
      <c r="E229" s="10">
        <v>1043</v>
      </c>
      <c r="F229" s="8">
        <v>2.8</v>
      </c>
      <c r="G229" s="9">
        <v>12</v>
      </c>
      <c r="H229" s="9"/>
      <c r="I229" s="9"/>
      <c r="J229" s="10">
        <v>998</v>
      </c>
      <c r="K229" s="8">
        <v>2.8</v>
      </c>
      <c r="L229" s="9">
        <v>15</v>
      </c>
      <c r="M229" s="9"/>
      <c r="N229" s="9"/>
      <c r="O229" s="10">
        <v>2521</v>
      </c>
      <c r="P229" s="8">
        <v>2.8</v>
      </c>
      <c r="Q229" s="9">
        <v>19</v>
      </c>
      <c r="R229" s="9"/>
      <c r="S229" s="9"/>
      <c r="T229" s="10">
        <v>5455</v>
      </c>
      <c r="U229" s="8">
        <v>2.8</v>
      </c>
      <c r="V229" s="9">
        <v>22</v>
      </c>
      <c r="W229" s="9"/>
      <c r="X229" s="9"/>
      <c r="Y229" s="10">
        <v>8351</v>
      </c>
      <c r="Z229" s="8">
        <v>2.8</v>
      </c>
      <c r="AA229" s="9">
        <v>24</v>
      </c>
      <c r="AB229" s="9"/>
      <c r="AC229" s="9"/>
      <c r="AD229" s="10">
        <v>11446</v>
      </c>
      <c r="AE229" s="8">
        <v>2.8</v>
      </c>
      <c r="AF229" s="9">
        <v>27</v>
      </c>
      <c r="AG229" s="9"/>
      <c r="AH229" s="9"/>
      <c r="AI229" s="10">
        <v>14892</v>
      </c>
      <c r="AJ229" s="8">
        <v>2.8</v>
      </c>
      <c r="AK229" s="9">
        <v>28</v>
      </c>
      <c r="AL229" s="9"/>
      <c r="AM229" s="9"/>
      <c r="AN229" s="10">
        <v>18038</v>
      </c>
      <c r="AO229" s="8">
        <v>2.8</v>
      </c>
      <c r="AP229" s="9">
        <v>30</v>
      </c>
      <c r="AQ229" s="9"/>
      <c r="AR229" s="9"/>
      <c r="AS229" s="10">
        <v>20971</v>
      </c>
      <c r="AT229" s="8">
        <v>2.8</v>
      </c>
      <c r="AU229" s="9">
        <v>32</v>
      </c>
      <c r="AV229" s="9"/>
      <c r="AW229" s="9"/>
      <c r="AX229" s="10">
        <v>23984</v>
      </c>
      <c r="AY229" s="8">
        <v>2.8</v>
      </c>
      <c r="AZ229" s="9">
        <v>33</v>
      </c>
      <c r="BA229" s="9"/>
      <c r="BB229" s="9"/>
      <c r="BC229" s="10">
        <v>27476</v>
      </c>
      <c r="BD229" s="8">
        <v>2.8</v>
      </c>
      <c r="BE229" s="9">
        <v>35</v>
      </c>
      <c r="BF229" s="9"/>
      <c r="BG229" s="9"/>
      <c r="BH229" s="10">
        <v>30368</v>
      </c>
    </row>
    <row r="230" spans="1:60" x14ac:dyDescent="0.25">
      <c r="A230" s="8">
        <v>2.8</v>
      </c>
      <c r="B230" s="9">
        <v>10</v>
      </c>
      <c r="C230" s="9"/>
      <c r="D230" s="9"/>
      <c r="E230" s="10">
        <v>1057</v>
      </c>
      <c r="F230" s="8">
        <v>2.8</v>
      </c>
      <c r="G230" s="9">
        <v>11</v>
      </c>
      <c r="H230" s="9"/>
      <c r="I230" s="9"/>
      <c r="J230" s="10">
        <v>879</v>
      </c>
      <c r="K230" s="8">
        <v>2.8</v>
      </c>
      <c r="L230" s="9">
        <v>14</v>
      </c>
      <c r="M230" s="9"/>
      <c r="N230" s="9"/>
      <c r="O230" s="10">
        <v>2426</v>
      </c>
      <c r="P230" s="8">
        <v>2.8</v>
      </c>
      <c r="Q230" s="9">
        <v>19</v>
      </c>
      <c r="R230" s="9"/>
      <c r="S230" s="9"/>
      <c r="T230" s="10">
        <v>5344</v>
      </c>
      <c r="U230" s="8">
        <v>2.8</v>
      </c>
      <c r="V230" s="9">
        <v>22</v>
      </c>
      <c r="W230" s="9"/>
      <c r="X230" s="9"/>
      <c r="Y230" s="10">
        <v>8612</v>
      </c>
      <c r="Z230" s="8">
        <v>2.8</v>
      </c>
      <c r="AA230" s="9">
        <v>24</v>
      </c>
      <c r="AB230" s="9"/>
      <c r="AC230" s="9"/>
      <c r="AD230" s="10">
        <v>11367</v>
      </c>
      <c r="AE230" s="8">
        <v>2.8</v>
      </c>
      <c r="AF230" s="9">
        <v>27</v>
      </c>
      <c r="AG230" s="9"/>
      <c r="AH230" s="9"/>
      <c r="AI230" s="10">
        <v>14828</v>
      </c>
      <c r="AJ230" s="8">
        <v>2.8</v>
      </c>
      <c r="AK230" s="9">
        <v>28</v>
      </c>
      <c r="AL230" s="9"/>
      <c r="AM230" s="9"/>
      <c r="AN230" s="10">
        <v>17747</v>
      </c>
      <c r="AO230" s="8">
        <v>2.8</v>
      </c>
      <c r="AP230" s="9">
        <v>30</v>
      </c>
      <c r="AQ230" s="9"/>
      <c r="AR230" s="9"/>
      <c r="AS230" s="10">
        <v>21163</v>
      </c>
      <c r="AT230" s="8">
        <v>2.8</v>
      </c>
      <c r="AU230" s="9">
        <v>32</v>
      </c>
      <c r="AV230" s="9"/>
      <c r="AW230" s="9"/>
      <c r="AX230" s="10">
        <v>24364</v>
      </c>
      <c r="AY230" s="8">
        <v>2.8</v>
      </c>
      <c r="AZ230" s="9">
        <v>33</v>
      </c>
      <c r="BA230" s="9"/>
      <c r="BB230" s="9"/>
      <c r="BC230" s="10">
        <v>27084</v>
      </c>
      <c r="BD230" s="8">
        <v>2.8</v>
      </c>
      <c r="BE230" s="9">
        <v>35</v>
      </c>
      <c r="BF230" s="9"/>
      <c r="BG230" s="9"/>
      <c r="BH230" s="10">
        <v>30135</v>
      </c>
    </row>
    <row r="231" spans="1:60" x14ac:dyDescent="0.25">
      <c r="A231" s="8">
        <v>2.8</v>
      </c>
      <c r="B231" s="9">
        <v>10</v>
      </c>
      <c r="C231" s="9"/>
      <c r="D231" s="9"/>
      <c r="E231" s="10">
        <v>1031</v>
      </c>
      <c r="F231" s="8">
        <v>2.8</v>
      </c>
      <c r="G231" s="9">
        <v>11</v>
      </c>
      <c r="H231" s="9"/>
      <c r="I231" s="9"/>
      <c r="J231" s="10">
        <v>976</v>
      </c>
      <c r="K231" s="8">
        <v>2.8</v>
      </c>
      <c r="L231" s="9">
        <v>15</v>
      </c>
      <c r="M231" s="9"/>
      <c r="N231" s="9"/>
      <c r="O231" s="10">
        <v>2486</v>
      </c>
      <c r="P231" s="8">
        <v>2.8</v>
      </c>
      <c r="Q231" s="9">
        <v>19</v>
      </c>
      <c r="R231" s="9"/>
      <c r="S231" s="9"/>
      <c r="T231" s="10">
        <v>5230</v>
      </c>
      <c r="U231" s="8">
        <v>2.8</v>
      </c>
      <c r="V231" s="9">
        <v>22</v>
      </c>
      <c r="W231" s="9"/>
      <c r="X231" s="9"/>
      <c r="Y231" s="10">
        <v>8254</v>
      </c>
      <c r="Z231" s="8">
        <v>2.8</v>
      </c>
      <c r="AA231" s="9">
        <v>24</v>
      </c>
      <c r="AB231" s="9"/>
      <c r="AC231" s="9"/>
      <c r="AD231" s="10">
        <v>11505</v>
      </c>
      <c r="AE231" s="8">
        <v>2.8</v>
      </c>
      <c r="AF231" s="9">
        <v>27</v>
      </c>
      <c r="AG231" s="9"/>
      <c r="AH231" s="9"/>
      <c r="AI231" s="10">
        <v>14832</v>
      </c>
      <c r="AJ231" s="8">
        <v>2.8</v>
      </c>
      <c r="AK231" s="9">
        <v>28</v>
      </c>
      <c r="AL231" s="9"/>
      <c r="AM231" s="9"/>
      <c r="AN231" s="10">
        <v>17676</v>
      </c>
      <c r="AO231" s="8">
        <v>2.8</v>
      </c>
      <c r="AP231" s="9">
        <v>30</v>
      </c>
      <c r="AQ231" s="9"/>
      <c r="AR231" s="9"/>
      <c r="AS231" s="10">
        <v>20822</v>
      </c>
      <c r="AT231" s="8">
        <v>2.8</v>
      </c>
      <c r="AU231" s="9">
        <v>32</v>
      </c>
      <c r="AV231" s="9"/>
      <c r="AW231" s="9"/>
      <c r="AX231" s="10">
        <v>24501</v>
      </c>
      <c r="AY231" s="8">
        <v>2.8</v>
      </c>
      <c r="AZ231" s="9">
        <v>33</v>
      </c>
      <c r="BA231" s="9"/>
      <c r="BB231" s="9"/>
      <c r="BC231" s="10">
        <v>27535</v>
      </c>
      <c r="BD231" s="8">
        <v>2.8</v>
      </c>
      <c r="BE231" s="9">
        <v>35</v>
      </c>
      <c r="BF231" s="9"/>
      <c r="BG231" s="9"/>
      <c r="BH231" s="10">
        <v>30610</v>
      </c>
    </row>
    <row r="232" spans="1:60" x14ac:dyDescent="0.25">
      <c r="A232" s="8">
        <v>2.8</v>
      </c>
      <c r="B232" s="9">
        <v>10</v>
      </c>
      <c r="C232" s="9"/>
      <c r="D232" s="9"/>
      <c r="E232" s="10">
        <v>992</v>
      </c>
      <c r="F232" s="8">
        <v>2.8</v>
      </c>
      <c r="G232" s="9">
        <v>12</v>
      </c>
      <c r="H232" s="9"/>
      <c r="I232" s="9"/>
      <c r="J232" s="10">
        <v>1087</v>
      </c>
      <c r="K232" s="8">
        <v>2.8</v>
      </c>
      <c r="L232" s="9">
        <v>15</v>
      </c>
      <c r="M232" s="9"/>
      <c r="N232" s="9"/>
      <c r="O232" s="10">
        <v>2568</v>
      </c>
      <c r="P232" s="8">
        <v>2.8</v>
      </c>
      <c r="Q232" s="9">
        <v>19</v>
      </c>
      <c r="R232" s="9"/>
      <c r="S232" s="9"/>
      <c r="T232" s="10">
        <v>5397</v>
      </c>
      <c r="U232" s="8">
        <v>2.8</v>
      </c>
      <c r="V232" s="9">
        <v>22</v>
      </c>
      <c r="W232" s="9"/>
      <c r="X232" s="9"/>
      <c r="Y232" s="10">
        <v>8355</v>
      </c>
      <c r="Z232" s="8">
        <v>2.8</v>
      </c>
      <c r="AA232" s="9">
        <v>24</v>
      </c>
      <c r="AB232" s="9"/>
      <c r="AC232" s="9"/>
      <c r="AD232" s="10">
        <v>11399</v>
      </c>
      <c r="AE232" s="8">
        <v>2.8</v>
      </c>
      <c r="AF232" s="9">
        <v>27</v>
      </c>
      <c r="AG232" s="9"/>
      <c r="AH232" s="9"/>
      <c r="AI232" s="10">
        <v>14524</v>
      </c>
      <c r="AJ232" s="8">
        <v>2.8</v>
      </c>
      <c r="AK232" s="9">
        <v>28</v>
      </c>
      <c r="AL232" s="9"/>
      <c r="AM232" s="9"/>
      <c r="AN232" s="10">
        <v>17791</v>
      </c>
      <c r="AO232" s="8">
        <v>2.8</v>
      </c>
      <c r="AP232" s="9">
        <v>30</v>
      </c>
      <c r="AQ232" s="9"/>
      <c r="AR232" s="9"/>
      <c r="AS232" s="10">
        <v>20882</v>
      </c>
      <c r="AT232" s="8">
        <v>2.8</v>
      </c>
      <c r="AU232" s="9">
        <v>32</v>
      </c>
      <c r="AV232" s="9"/>
      <c r="AW232" s="9"/>
      <c r="AX232" s="10">
        <v>24004</v>
      </c>
      <c r="AY232" s="8">
        <v>2.8</v>
      </c>
      <c r="AZ232" s="9">
        <v>33</v>
      </c>
      <c r="BA232" s="9"/>
      <c r="BB232" s="9"/>
      <c r="BC232" s="10">
        <v>27864</v>
      </c>
      <c r="BD232" s="8">
        <v>2.8</v>
      </c>
      <c r="BE232" s="9">
        <v>35</v>
      </c>
      <c r="BF232" s="9"/>
      <c r="BG232" s="9"/>
      <c r="BH232" s="10">
        <v>30310</v>
      </c>
    </row>
    <row r="233" spans="1:60" x14ac:dyDescent="0.25">
      <c r="A233" s="8">
        <v>2.8</v>
      </c>
      <c r="B233" s="9">
        <v>10</v>
      </c>
      <c r="C233" s="9"/>
      <c r="D233" s="9"/>
      <c r="E233" s="10">
        <v>1005</v>
      </c>
      <c r="F233" s="8">
        <v>2.8</v>
      </c>
      <c r="G233" s="9">
        <v>12</v>
      </c>
      <c r="H233" s="9"/>
      <c r="I233" s="9"/>
      <c r="J233" s="10">
        <v>1053</v>
      </c>
      <c r="K233" s="8">
        <v>2.8</v>
      </c>
      <c r="L233" s="9">
        <v>15</v>
      </c>
      <c r="M233" s="9"/>
      <c r="N233" s="9"/>
      <c r="O233" s="10">
        <v>2448</v>
      </c>
      <c r="P233" s="8">
        <v>2.8</v>
      </c>
      <c r="Q233" s="9">
        <v>19</v>
      </c>
      <c r="R233" s="9"/>
      <c r="S233" s="9"/>
      <c r="T233" s="10">
        <v>5583</v>
      </c>
      <c r="U233" s="8">
        <v>2.8</v>
      </c>
      <c r="V233" s="9">
        <v>22</v>
      </c>
      <c r="W233" s="9"/>
      <c r="X233" s="9"/>
      <c r="Y233" s="10">
        <v>8366</v>
      </c>
      <c r="Z233" s="8">
        <v>2.8</v>
      </c>
      <c r="AA233" s="9">
        <v>24</v>
      </c>
      <c r="AB233" s="9"/>
      <c r="AC233" s="9"/>
      <c r="AD233" s="10">
        <v>11617</v>
      </c>
      <c r="AE233" s="8">
        <v>2.8</v>
      </c>
      <c r="AF233" s="9">
        <v>27</v>
      </c>
      <c r="AG233" s="9"/>
      <c r="AH233" s="9"/>
      <c r="AI233" s="10">
        <v>15019</v>
      </c>
      <c r="AJ233" s="8">
        <v>2.8</v>
      </c>
      <c r="AK233" s="9">
        <v>28</v>
      </c>
      <c r="AL233" s="9"/>
      <c r="AM233" s="9"/>
      <c r="AN233" s="10">
        <v>17940</v>
      </c>
      <c r="AO233" s="8">
        <v>2.8</v>
      </c>
      <c r="AP233" s="9">
        <v>30</v>
      </c>
      <c r="AQ233" s="9"/>
      <c r="AR233" s="9"/>
      <c r="AS233" s="10">
        <v>21196</v>
      </c>
      <c r="AT233" s="8">
        <v>2.8</v>
      </c>
      <c r="AU233" s="9">
        <v>32</v>
      </c>
      <c r="AV233" s="9"/>
      <c r="AW233" s="9"/>
      <c r="AX233" s="10">
        <v>24258</v>
      </c>
      <c r="AY233" s="8">
        <v>2.8</v>
      </c>
      <c r="AZ233" s="9">
        <v>33</v>
      </c>
      <c r="BA233" s="9"/>
      <c r="BB233" s="9"/>
      <c r="BC233" s="10">
        <v>27494</v>
      </c>
      <c r="BD233" s="8">
        <v>2.8</v>
      </c>
      <c r="BE233" s="9">
        <v>35</v>
      </c>
      <c r="BF233" s="9"/>
      <c r="BG233" s="9"/>
      <c r="BH233" s="10">
        <v>30275</v>
      </c>
    </row>
    <row r="234" spans="1:60" x14ac:dyDescent="0.25">
      <c r="A234" s="8">
        <v>2.8</v>
      </c>
      <c r="B234" s="9">
        <v>10</v>
      </c>
      <c r="C234" s="9"/>
      <c r="D234" s="9"/>
      <c r="E234" s="10">
        <v>971</v>
      </c>
      <c r="F234" s="8">
        <v>2.8</v>
      </c>
      <c r="G234" s="9">
        <v>11</v>
      </c>
      <c r="H234" s="9"/>
      <c r="I234" s="9"/>
      <c r="J234" s="10">
        <v>1053</v>
      </c>
      <c r="K234" s="8">
        <v>2.8</v>
      </c>
      <c r="L234" s="9">
        <v>15</v>
      </c>
      <c r="M234" s="9"/>
      <c r="N234" s="9"/>
      <c r="O234" s="10">
        <v>2270</v>
      </c>
      <c r="P234" s="8">
        <v>2.8</v>
      </c>
      <c r="Q234" s="9">
        <v>19</v>
      </c>
      <c r="R234" s="9"/>
      <c r="S234" s="9"/>
      <c r="T234" s="10">
        <v>5479</v>
      </c>
      <c r="U234" s="8">
        <v>2.8</v>
      </c>
      <c r="V234" s="9">
        <v>22</v>
      </c>
      <c r="W234" s="9"/>
      <c r="X234" s="9"/>
      <c r="Y234" s="10">
        <v>8458</v>
      </c>
      <c r="Z234" s="8">
        <v>2.8</v>
      </c>
      <c r="AA234" s="9">
        <v>24</v>
      </c>
      <c r="AB234" s="9"/>
      <c r="AC234" s="9"/>
      <c r="AD234" s="10">
        <v>11583</v>
      </c>
      <c r="AE234" s="8">
        <v>2.8</v>
      </c>
      <c r="AF234" s="9">
        <v>27</v>
      </c>
      <c r="AG234" s="9"/>
      <c r="AH234" s="9"/>
      <c r="AI234" s="10">
        <v>14802</v>
      </c>
      <c r="AJ234" s="8">
        <v>2.8</v>
      </c>
      <c r="AK234" s="9">
        <v>28</v>
      </c>
      <c r="AL234" s="9"/>
      <c r="AM234" s="9"/>
      <c r="AN234" s="10">
        <v>18003</v>
      </c>
      <c r="AO234" s="8">
        <v>2.8</v>
      </c>
      <c r="AP234" s="9">
        <v>30</v>
      </c>
      <c r="AQ234" s="9"/>
      <c r="AR234" s="9"/>
      <c r="AS234" s="10">
        <v>20952</v>
      </c>
      <c r="AT234" s="8">
        <v>2.8</v>
      </c>
      <c r="AU234" s="9">
        <v>32</v>
      </c>
      <c r="AV234" s="9"/>
      <c r="AW234" s="9"/>
      <c r="AX234" s="10">
        <v>24544</v>
      </c>
      <c r="AY234" s="8">
        <v>2.8</v>
      </c>
      <c r="AZ234" s="9">
        <v>33</v>
      </c>
      <c r="BA234" s="9"/>
      <c r="BB234" s="9"/>
      <c r="BC234" s="10">
        <v>27160</v>
      </c>
      <c r="BD234" s="8">
        <v>2.8</v>
      </c>
      <c r="BE234" s="9">
        <v>35</v>
      </c>
      <c r="BF234" s="9"/>
      <c r="BG234" s="9"/>
      <c r="BH234" s="10">
        <v>30181</v>
      </c>
    </row>
    <row r="235" spans="1:60" x14ac:dyDescent="0.25">
      <c r="A235" s="8">
        <v>2.8</v>
      </c>
      <c r="B235" s="9">
        <v>10</v>
      </c>
      <c r="C235" s="9"/>
      <c r="D235" s="9"/>
      <c r="E235" s="10">
        <v>1014</v>
      </c>
      <c r="F235" s="8">
        <v>2.8</v>
      </c>
      <c r="G235" s="9">
        <v>11</v>
      </c>
      <c r="H235" s="9"/>
      <c r="I235" s="9"/>
      <c r="J235" s="10">
        <v>1086</v>
      </c>
      <c r="K235" s="8">
        <v>2.8</v>
      </c>
      <c r="L235" s="9">
        <v>15</v>
      </c>
      <c r="M235" s="9"/>
      <c r="N235" s="9"/>
      <c r="O235" s="10">
        <v>2377</v>
      </c>
      <c r="P235" s="8">
        <v>2.8</v>
      </c>
      <c r="Q235" s="9">
        <v>19</v>
      </c>
      <c r="R235" s="9"/>
      <c r="S235" s="9"/>
      <c r="T235" s="10">
        <v>5270</v>
      </c>
      <c r="U235" s="8">
        <v>2.8</v>
      </c>
      <c r="V235" s="9">
        <v>22</v>
      </c>
      <c r="W235" s="9"/>
      <c r="X235" s="9"/>
      <c r="Y235" s="10">
        <v>8462</v>
      </c>
      <c r="Z235" s="8">
        <v>2.8</v>
      </c>
      <c r="AA235" s="9">
        <v>24</v>
      </c>
      <c r="AB235" s="9"/>
      <c r="AC235" s="9"/>
      <c r="AD235" s="10">
        <v>11522</v>
      </c>
      <c r="AE235" s="8">
        <v>2.8</v>
      </c>
      <c r="AF235" s="9">
        <v>27</v>
      </c>
      <c r="AG235" s="9"/>
      <c r="AH235" s="9"/>
      <c r="AI235" s="10">
        <v>14872</v>
      </c>
      <c r="AJ235" s="8">
        <v>2.8</v>
      </c>
      <c r="AK235" s="9">
        <v>28</v>
      </c>
      <c r="AL235" s="9"/>
      <c r="AM235" s="9"/>
      <c r="AN235" s="10">
        <v>17743</v>
      </c>
      <c r="AO235" s="8">
        <v>2.8</v>
      </c>
      <c r="AP235" s="9">
        <v>30</v>
      </c>
      <c r="AQ235" s="9"/>
      <c r="AR235" s="9"/>
      <c r="AS235" s="10">
        <v>20812</v>
      </c>
      <c r="AT235" s="8">
        <v>2.8</v>
      </c>
      <c r="AU235" s="9">
        <v>32</v>
      </c>
      <c r="AV235" s="9"/>
      <c r="AW235" s="9"/>
      <c r="AX235" s="10">
        <v>24172</v>
      </c>
      <c r="AY235" s="8">
        <v>2.8</v>
      </c>
      <c r="AZ235" s="9">
        <v>33</v>
      </c>
      <c r="BA235" s="9"/>
      <c r="BB235" s="9"/>
      <c r="BC235" s="10">
        <v>27268</v>
      </c>
      <c r="BD235" s="8">
        <v>2.8</v>
      </c>
      <c r="BE235" s="9">
        <v>35</v>
      </c>
      <c r="BF235" s="9"/>
      <c r="BG235" s="9"/>
      <c r="BH235" s="10">
        <v>30621</v>
      </c>
    </row>
    <row r="236" spans="1:60" x14ac:dyDescent="0.25">
      <c r="A236" s="8">
        <v>2.8</v>
      </c>
      <c r="B236" s="9">
        <v>10</v>
      </c>
      <c r="C236" s="9"/>
      <c r="D236" s="9"/>
      <c r="E236" s="10">
        <v>1051</v>
      </c>
      <c r="F236" s="8">
        <v>2.8</v>
      </c>
      <c r="G236" s="9">
        <v>11</v>
      </c>
      <c r="H236" s="9"/>
      <c r="I236" s="9"/>
      <c r="J236" s="10">
        <v>1075</v>
      </c>
      <c r="K236" s="8">
        <v>2.8</v>
      </c>
      <c r="L236" s="9">
        <v>14</v>
      </c>
      <c r="M236" s="9"/>
      <c r="N236" s="9"/>
      <c r="O236" s="10">
        <v>2398</v>
      </c>
      <c r="P236" s="8">
        <v>2.8</v>
      </c>
      <c r="Q236" s="9">
        <v>19</v>
      </c>
      <c r="R236" s="9"/>
      <c r="S236" s="9"/>
      <c r="T236" s="10">
        <v>5201</v>
      </c>
      <c r="U236" s="8">
        <v>2.8</v>
      </c>
      <c r="V236" s="9">
        <v>22</v>
      </c>
      <c r="W236" s="9"/>
      <c r="X236" s="9"/>
      <c r="Y236" s="10">
        <v>8446</v>
      </c>
      <c r="Z236" s="8">
        <v>2.8</v>
      </c>
      <c r="AA236" s="9">
        <v>24</v>
      </c>
      <c r="AB236" s="9"/>
      <c r="AC236" s="9"/>
      <c r="AD236" s="10">
        <v>11773</v>
      </c>
      <c r="AE236" s="8">
        <v>2.8</v>
      </c>
      <c r="AF236" s="9">
        <v>27</v>
      </c>
      <c r="AG236" s="9"/>
      <c r="AH236" s="9"/>
      <c r="AI236" s="10">
        <v>14980</v>
      </c>
      <c r="AJ236" s="8">
        <v>2.8</v>
      </c>
      <c r="AK236" s="9">
        <v>28</v>
      </c>
      <c r="AL236" s="9"/>
      <c r="AM236" s="9"/>
      <c r="AN236" s="10">
        <v>18123</v>
      </c>
      <c r="AO236" s="8">
        <v>2.8</v>
      </c>
      <c r="AP236" s="9">
        <v>30</v>
      </c>
      <c r="AQ236" s="9"/>
      <c r="AR236" s="9"/>
      <c r="AS236" s="10">
        <v>21163</v>
      </c>
      <c r="AT236" s="8">
        <v>2.8</v>
      </c>
      <c r="AU236" s="9">
        <v>32</v>
      </c>
      <c r="AV236" s="9"/>
      <c r="AW236" s="9"/>
      <c r="AX236" s="10">
        <v>24367</v>
      </c>
      <c r="AY236" s="8">
        <v>2.8</v>
      </c>
      <c r="AZ236" s="9">
        <v>33</v>
      </c>
      <c r="BA236" s="9"/>
      <c r="BB236" s="9"/>
      <c r="BC236" s="10">
        <v>27428</v>
      </c>
      <c r="BD236" s="8">
        <v>2.8</v>
      </c>
      <c r="BE236" s="9">
        <v>35</v>
      </c>
      <c r="BF236" s="9"/>
      <c r="BG236" s="9"/>
      <c r="BH236" s="10">
        <v>30410</v>
      </c>
    </row>
    <row r="237" spans="1:60" x14ac:dyDescent="0.25">
      <c r="A237" s="8">
        <v>2.8</v>
      </c>
      <c r="B237" s="9">
        <v>10</v>
      </c>
      <c r="C237" s="9"/>
      <c r="D237" s="9"/>
      <c r="E237" s="10">
        <v>1058</v>
      </c>
      <c r="F237" s="8">
        <v>2.8</v>
      </c>
      <c r="G237" s="9">
        <v>11</v>
      </c>
      <c r="H237" s="9"/>
      <c r="I237" s="9"/>
      <c r="J237" s="10">
        <v>1122</v>
      </c>
      <c r="K237" s="8">
        <v>2.8</v>
      </c>
      <c r="L237" s="9">
        <v>14</v>
      </c>
      <c r="M237" s="9"/>
      <c r="N237" s="9"/>
      <c r="O237" s="10">
        <v>2249</v>
      </c>
      <c r="P237" s="8">
        <v>2.8</v>
      </c>
      <c r="Q237" s="9">
        <v>19</v>
      </c>
      <c r="R237" s="9"/>
      <c r="S237" s="9"/>
      <c r="T237" s="10">
        <v>5321</v>
      </c>
      <c r="U237" s="8">
        <v>2.8</v>
      </c>
      <c r="V237" s="9">
        <v>22</v>
      </c>
      <c r="W237" s="9"/>
      <c r="X237" s="9"/>
      <c r="Y237" s="10">
        <v>8528</v>
      </c>
      <c r="Z237" s="8">
        <v>2.8</v>
      </c>
      <c r="AA237" s="9">
        <v>24</v>
      </c>
      <c r="AB237" s="9"/>
      <c r="AC237" s="9"/>
      <c r="AD237" s="10">
        <v>11396</v>
      </c>
      <c r="AE237" s="8">
        <v>2.8</v>
      </c>
      <c r="AF237" s="9">
        <v>27</v>
      </c>
      <c r="AG237" s="9"/>
      <c r="AH237" s="9"/>
      <c r="AI237" s="10">
        <v>14943</v>
      </c>
      <c r="AJ237" s="8">
        <v>2.8</v>
      </c>
      <c r="AK237" s="9">
        <v>28</v>
      </c>
      <c r="AL237" s="9"/>
      <c r="AM237" s="9"/>
      <c r="AN237" s="10">
        <v>17689</v>
      </c>
      <c r="AO237" s="8">
        <v>2.8</v>
      </c>
      <c r="AP237" s="9">
        <v>30</v>
      </c>
      <c r="AQ237" s="9"/>
      <c r="AR237" s="9"/>
      <c r="AS237" s="10">
        <v>20809</v>
      </c>
      <c r="AT237" s="8">
        <v>2.8</v>
      </c>
      <c r="AU237" s="9">
        <v>32</v>
      </c>
      <c r="AV237" s="9"/>
      <c r="AW237" s="9"/>
      <c r="AX237" s="10">
        <v>23943</v>
      </c>
      <c r="AY237" s="8">
        <v>2.8</v>
      </c>
      <c r="AZ237" s="9">
        <v>33</v>
      </c>
      <c r="BA237" s="9"/>
      <c r="BB237" s="9"/>
      <c r="BC237" s="10">
        <v>27477</v>
      </c>
      <c r="BD237" s="8">
        <v>2.8</v>
      </c>
      <c r="BE237" s="9">
        <v>35</v>
      </c>
      <c r="BF237" s="9"/>
      <c r="BG237" s="9"/>
      <c r="BH237" s="10">
        <v>30386</v>
      </c>
    </row>
    <row r="238" spans="1:60" x14ac:dyDescent="0.25">
      <c r="A238" s="8">
        <v>2.8</v>
      </c>
      <c r="B238" s="9">
        <v>10</v>
      </c>
      <c r="C238" s="9"/>
      <c r="D238" s="9"/>
      <c r="E238" s="10">
        <v>1033</v>
      </c>
      <c r="F238" s="8">
        <v>2.8</v>
      </c>
      <c r="G238" s="9">
        <v>11</v>
      </c>
      <c r="H238" s="9"/>
      <c r="I238" s="9"/>
      <c r="J238" s="10">
        <v>1024</v>
      </c>
      <c r="K238" s="8">
        <v>2.8</v>
      </c>
      <c r="L238" s="9">
        <v>15</v>
      </c>
      <c r="M238" s="9"/>
      <c r="N238" s="9"/>
      <c r="O238" s="10">
        <v>2279</v>
      </c>
      <c r="P238" s="8">
        <v>2.8</v>
      </c>
      <c r="Q238" s="9">
        <v>19</v>
      </c>
      <c r="R238" s="9"/>
      <c r="S238" s="9"/>
      <c r="T238" s="10">
        <v>5343</v>
      </c>
      <c r="U238" s="8">
        <v>2.8</v>
      </c>
      <c r="V238" s="9">
        <v>22</v>
      </c>
      <c r="W238" s="9"/>
      <c r="X238" s="9"/>
      <c r="Y238" s="10">
        <v>8498</v>
      </c>
      <c r="Z238" s="8">
        <v>2.8</v>
      </c>
      <c r="AA238" s="9">
        <v>24</v>
      </c>
      <c r="AB238" s="9"/>
      <c r="AC238" s="9"/>
      <c r="AD238" s="10">
        <v>11119</v>
      </c>
      <c r="AE238" s="8">
        <v>2.8</v>
      </c>
      <c r="AF238" s="9">
        <v>27</v>
      </c>
      <c r="AG238" s="9"/>
      <c r="AH238" s="9"/>
      <c r="AI238" s="10">
        <v>14917</v>
      </c>
      <c r="AJ238" s="8">
        <v>2.8</v>
      </c>
      <c r="AK238" s="9">
        <v>28</v>
      </c>
      <c r="AL238" s="9"/>
      <c r="AM238" s="9"/>
      <c r="AN238" s="10">
        <v>17990</v>
      </c>
      <c r="AO238" s="8">
        <v>2.8</v>
      </c>
      <c r="AP238" s="9">
        <v>30</v>
      </c>
      <c r="AQ238" s="9"/>
      <c r="AR238" s="9"/>
      <c r="AS238" s="10">
        <v>20774</v>
      </c>
      <c r="AT238" s="8">
        <v>2.8</v>
      </c>
      <c r="AU238" s="9">
        <v>32</v>
      </c>
      <c r="AV238" s="9"/>
      <c r="AW238" s="9"/>
      <c r="AX238" s="10">
        <v>24082</v>
      </c>
      <c r="AY238" s="8">
        <v>2.8</v>
      </c>
      <c r="AZ238" s="9">
        <v>33</v>
      </c>
      <c r="BA238" s="9"/>
      <c r="BB238" s="9"/>
      <c r="BC238" s="10">
        <v>27344</v>
      </c>
      <c r="BD238" s="8">
        <v>2.8</v>
      </c>
      <c r="BE238" s="9">
        <v>35</v>
      </c>
      <c r="BF238" s="9"/>
      <c r="BG238" s="9"/>
      <c r="BH238" s="10">
        <v>30285</v>
      </c>
    </row>
    <row r="239" spans="1:60" x14ac:dyDescent="0.25">
      <c r="A239" s="8">
        <v>2.8</v>
      </c>
      <c r="B239" s="9">
        <v>10</v>
      </c>
      <c r="C239" s="9"/>
      <c r="D239" s="9"/>
      <c r="E239" s="10">
        <v>989</v>
      </c>
      <c r="F239" s="8">
        <v>2.8</v>
      </c>
      <c r="G239" s="9">
        <v>11</v>
      </c>
      <c r="H239" s="9"/>
      <c r="I239" s="9"/>
      <c r="J239" s="10">
        <v>1025</v>
      </c>
      <c r="K239" s="8">
        <v>2.8</v>
      </c>
      <c r="L239" s="9">
        <v>14</v>
      </c>
      <c r="M239" s="9"/>
      <c r="N239" s="9"/>
      <c r="O239" s="10">
        <v>2415</v>
      </c>
      <c r="P239" s="8">
        <v>2.8</v>
      </c>
      <c r="Q239" s="9">
        <v>19</v>
      </c>
      <c r="R239" s="9"/>
      <c r="S239" s="9"/>
      <c r="T239" s="10">
        <v>5371</v>
      </c>
      <c r="U239" s="8">
        <v>2.8</v>
      </c>
      <c r="V239" s="9">
        <v>22</v>
      </c>
      <c r="W239" s="9"/>
      <c r="X239" s="9"/>
      <c r="Y239" s="10">
        <v>8348</v>
      </c>
      <c r="Z239" s="8">
        <v>2.8</v>
      </c>
      <c r="AA239" s="9">
        <v>24</v>
      </c>
      <c r="AB239" s="9"/>
      <c r="AC239" s="9"/>
      <c r="AD239" s="10">
        <v>11455</v>
      </c>
      <c r="AE239" s="8">
        <v>2.8</v>
      </c>
      <c r="AF239" s="9">
        <v>27</v>
      </c>
      <c r="AG239" s="9"/>
      <c r="AH239" s="9"/>
      <c r="AI239" s="10">
        <v>14657</v>
      </c>
      <c r="AJ239" s="8">
        <v>2.8</v>
      </c>
      <c r="AK239" s="9">
        <v>28</v>
      </c>
      <c r="AL239" s="9"/>
      <c r="AM239" s="9"/>
      <c r="AN239" s="10">
        <v>17844</v>
      </c>
      <c r="AO239" s="8">
        <v>2.8</v>
      </c>
      <c r="AP239" s="9">
        <v>30</v>
      </c>
      <c r="AQ239" s="9"/>
      <c r="AR239" s="9"/>
      <c r="AS239" s="10">
        <v>21206</v>
      </c>
      <c r="AT239" s="8">
        <v>2.8</v>
      </c>
      <c r="AU239" s="9">
        <v>32</v>
      </c>
      <c r="AV239" s="9"/>
      <c r="AW239" s="9"/>
      <c r="AX239" s="10">
        <v>24137</v>
      </c>
      <c r="AY239" s="8">
        <v>2.8</v>
      </c>
      <c r="AZ239" s="9">
        <v>33</v>
      </c>
      <c r="BA239" s="9"/>
      <c r="BB239" s="9"/>
      <c r="BC239" s="10">
        <v>27217</v>
      </c>
      <c r="BD239" s="8">
        <v>2.8</v>
      </c>
      <c r="BE239" s="9">
        <v>35</v>
      </c>
      <c r="BF239" s="9"/>
      <c r="BG239" s="9"/>
      <c r="BH239" s="10">
        <v>30566</v>
      </c>
    </row>
    <row r="240" spans="1:60" x14ac:dyDescent="0.25">
      <c r="A240" s="8">
        <v>2.8</v>
      </c>
      <c r="B240" s="9">
        <v>10</v>
      </c>
      <c r="C240" s="9"/>
      <c r="D240" s="9"/>
      <c r="E240" s="10">
        <v>1041</v>
      </c>
      <c r="F240" s="8">
        <v>2.8</v>
      </c>
      <c r="G240" s="9">
        <v>10</v>
      </c>
      <c r="H240" s="9"/>
      <c r="I240" s="9"/>
      <c r="J240" s="10">
        <v>905</v>
      </c>
      <c r="K240" s="8">
        <v>2.8</v>
      </c>
      <c r="L240" s="9">
        <v>14</v>
      </c>
      <c r="M240" s="9"/>
      <c r="N240" s="9"/>
      <c r="O240" s="10">
        <v>2392</v>
      </c>
      <c r="P240" s="8">
        <v>2.8</v>
      </c>
      <c r="Q240" s="9">
        <v>19</v>
      </c>
      <c r="R240" s="9"/>
      <c r="S240" s="9"/>
      <c r="T240" s="10">
        <v>5089</v>
      </c>
      <c r="U240" s="8">
        <v>2.8</v>
      </c>
      <c r="V240" s="9">
        <v>22</v>
      </c>
      <c r="W240" s="9"/>
      <c r="X240" s="9"/>
      <c r="Y240" s="10">
        <v>8218</v>
      </c>
      <c r="Z240" s="8">
        <v>2.8</v>
      </c>
      <c r="AA240" s="9">
        <v>24</v>
      </c>
      <c r="AB240" s="9"/>
      <c r="AC240" s="9"/>
      <c r="AD240" s="10">
        <v>11496</v>
      </c>
      <c r="AE240" s="8">
        <v>2.8</v>
      </c>
      <c r="AF240" s="9">
        <v>27</v>
      </c>
      <c r="AG240" s="9"/>
      <c r="AH240" s="9"/>
      <c r="AI240" s="10">
        <v>14667</v>
      </c>
      <c r="AJ240" s="8">
        <v>2.8</v>
      </c>
      <c r="AK240" s="9">
        <v>28</v>
      </c>
      <c r="AL240" s="9"/>
      <c r="AM240" s="9"/>
      <c r="AN240" s="10">
        <v>17774</v>
      </c>
      <c r="AO240" s="8">
        <v>2.8</v>
      </c>
      <c r="AP240" s="9">
        <v>30</v>
      </c>
      <c r="AQ240" s="9"/>
      <c r="AR240" s="9"/>
      <c r="AS240" s="10">
        <v>21134</v>
      </c>
      <c r="AT240" s="8">
        <v>2.8</v>
      </c>
      <c r="AU240" s="9">
        <v>32</v>
      </c>
      <c r="AV240" s="9"/>
      <c r="AW240" s="9"/>
      <c r="AX240" s="10">
        <v>24287</v>
      </c>
      <c r="AY240" s="8">
        <v>2.8</v>
      </c>
      <c r="AZ240" s="9">
        <v>33</v>
      </c>
      <c r="BA240" s="9"/>
      <c r="BB240" s="9"/>
      <c r="BC240" s="10">
        <v>27443</v>
      </c>
      <c r="BD240" s="8">
        <v>2.8</v>
      </c>
      <c r="BE240" s="9">
        <v>35</v>
      </c>
      <c r="BF240" s="9"/>
      <c r="BG240" s="9"/>
      <c r="BH240" s="10">
        <v>30537</v>
      </c>
    </row>
    <row r="241" spans="1:60" x14ac:dyDescent="0.25">
      <c r="A241" s="8">
        <v>2.8</v>
      </c>
      <c r="B241" s="9">
        <v>10</v>
      </c>
      <c r="C241" s="9"/>
      <c r="D241" s="9"/>
      <c r="E241" s="10">
        <v>1002</v>
      </c>
      <c r="F241" s="8">
        <v>2.8</v>
      </c>
      <c r="G241" s="9">
        <v>12</v>
      </c>
      <c r="H241" s="9"/>
      <c r="I241" s="9"/>
      <c r="J241" s="10">
        <v>1148</v>
      </c>
      <c r="K241" s="8">
        <v>2.8</v>
      </c>
      <c r="L241" s="9">
        <v>14</v>
      </c>
      <c r="M241" s="9"/>
      <c r="N241" s="9"/>
      <c r="O241" s="10">
        <v>2535</v>
      </c>
      <c r="P241" s="8">
        <v>2.8</v>
      </c>
      <c r="Q241" s="9">
        <v>19</v>
      </c>
      <c r="R241" s="9"/>
      <c r="S241" s="9"/>
      <c r="T241" s="10">
        <v>5144</v>
      </c>
      <c r="U241" s="8">
        <v>2.8</v>
      </c>
      <c r="V241" s="9">
        <v>22</v>
      </c>
      <c r="W241" s="9"/>
      <c r="X241" s="9"/>
      <c r="Y241" s="10">
        <v>8257</v>
      </c>
      <c r="Z241" s="8">
        <v>2.8</v>
      </c>
      <c r="AA241" s="9">
        <v>24</v>
      </c>
      <c r="AB241" s="9"/>
      <c r="AC241" s="9"/>
      <c r="AD241" s="10">
        <v>11660</v>
      </c>
      <c r="AE241" s="8">
        <v>2.8</v>
      </c>
      <c r="AF241" s="9">
        <v>27</v>
      </c>
      <c r="AG241" s="9"/>
      <c r="AH241" s="9"/>
      <c r="AI241" s="10">
        <v>14861</v>
      </c>
      <c r="AJ241" s="8">
        <v>2.8</v>
      </c>
      <c r="AK241" s="9">
        <v>28</v>
      </c>
      <c r="AL241" s="9"/>
      <c r="AM241" s="9"/>
      <c r="AN241" s="10">
        <v>17899</v>
      </c>
      <c r="AO241" s="8">
        <v>2.8</v>
      </c>
      <c r="AP241" s="9">
        <v>30</v>
      </c>
      <c r="AQ241" s="9"/>
      <c r="AR241" s="9"/>
      <c r="AS241" s="10">
        <v>21070</v>
      </c>
      <c r="AT241" s="8">
        <v>2.8</v>
      </c>
      <c r="AU241" s="9">
        <v>32</v>
      </c>
      <c r="AV241" s="9"/>
      <c r="AW241" s="9"/>
      <c r="AX241" s="10">
        <v>24325</v>
      </c>
      <c r="AY241" s="8">
        <v>2.8</v>
      </c>
      <c r="AZ241" s="9">
        <v>33</v>
      </c>
      <c r="BA241" s="9"/>
      <c r="BB241" s="9"/>
      <c r="BC241" s="10">
        <v>27445</v>
      </c>
      <c r="BD241" s="8">
        <v>2.8</v>
      </c>
      <c r="BE241" s="9">
        <v>35</v>
      </c>
      <c r="BF241" s="9"/>
      <c r="BG241" s="9"/>
      <c r="BH241" s="10">
        <v>29808</v>
      </c>
    </row>
    <row r="242" spans="1:60" x14ac:dyDescent="0.25">
      <c r="A242" s="8">
        <v>2.8</v>
      </c>
      <c r="B242" s="9">
        <v>10</v>
      </c>
      <c r="C242" s="9"/>
      <c r="D242" s="9"/>
      <c r="E242" s="10">
        <v>992</v>
      </c>
      <c r="F242" s="8">
        <v>2.8</v>
      </c>
      <c r="G242" s="9">
        <v>11</v>
      </c>
      <c r="H242" s="9"/>
      <c r="I242" s="9"/>
      <c r="J242" s="10">
        <v>1097</v>
      </c>
      <c r="K242" s="8">
        <v>2.8</v>
      </c>
      <c r="L242" s="9">
        <v>14</v>
      </c>
      <c r="M242" s="9"/>
      <c r="N242" s="9"/>
      <c r="O242" s="10">
        <v>2561</v>
      </c>
      <c r="P242" s="8">
        <v>2.8</v>
      </c>
      <c r="Q242" s="9">
        <v>19</v>
      </c>
      <c r="R242" s="9"/>
      <c r="S242" s="9"/>
      <c r="T242" s="10">
        <v>5180</v>
      </c>
      <c r="U242" s="8">
        <v>2.8</v>
      </c>
      <c r="V242" s="9">
        <v>22</v>
      </c>
      <c r="W242" s="9"/>
      <c r="X242" s="9"/>
      <c r="Y242" s="10">
        <v>8331</v>
      </c>
      <c r="Z242" s="8">
        <v>2.8</v>
      </c>
      <c r="AA242" s="9">
        <v>24</v>
      </c>
      <c r="AB242" s="9"/>
      <c r="AC242" s="9"/>
      <c r="AD242" s="10">
        <v>11534</v>
      </c>
      <c r="AE242" s="8">
        <v>2.8</v>
      </c>
      <c r="AF242" s="9">
        <v>27</v>
      </c>
      <c r="AG242" s="9"/>
      <c r="AH242" s="9"/>
      <c r="AI242" s="10">
        <v>14550</v>
      </c>
      <c r="AJ242" s="8">
        <v>2.8</v>
      </c>
      <c r="AK242" s="9">
        <v>28</v>
      </c>
      <c r="AL242" s="9"/>
      <c r="AM242" s="9"/>
      <c r="AN242" s="10">
        <v>17549</v>
      </c>
      <c r="AO242" s="8">
        <v>2.8</v>
      </c>
      <c r="AP242" s="9">
        <v>30</v>
      </c>
      <c r="AQ242" s="9"/>
      <c r="AR242" s="9"/>
      <c r="AS242" s="10">
        <v>21321</v>
      </c>
      <c r="AT242" s="8">
        <v>2.8</v>
      </c>
      <c r="AU242" s="9">
        <v>32</v>
      </c>
      <c r="AV242" s="9"/>
      <c r="AW242" s="9"/>
      <c r="AX242" s="10">
        <v>23826</v>
      </c>
      <c r="AY242" s="8">
        <v>2.8</v>
      </c>
      <c r="AZ242" s="9">
        <v>33</v>
      </c>
      <c r="BA242" s="9"/>
      <c r="BB242" s="9"/>
      <c r="BC242" s="10">
        <v>27709</v>
      </c>
      <c r="BD242" s="8">
        <v>2.8</v>
      </c>
      <c r="BE242" s="9">
        <v>35</v>
      </c>
      <c r="BF242" s="9"/>
      <c r="BG242" s="9"/>
      <c r="BH242" s="10">
        <v>30175</v>
      </c>
    </row>
    <row r="243" spans="1:60" x14ac:dyDescent="0.25">
      <c r="A243" s="20">
        <v>2.8</v>
      </c>
      <c r="B243" s="21">
        <v>10</v>
      </c>
      <c r="C243" s="21"/>
      <c r="D243" s="21"/>
      <c r="E243" s="22">
        <v>950</v>
      </c>
      <c r="F243" s="20">
        <v>2.8</v>
      </c>
      <c r="G243" s="21">
        <v>12</v>
      </c>
      <c r="H243" s="21"/>
      <c r="I243" s="21"/>
      <c r="J243" s="22">
        <v>1021</v>
      </c>
      <c r="K243" s="20">
        <v>2.8</v>
      </c>
      <c r="L243" s="21">
        <v>15</v>
      </c>
      <c r="M243" s="21"/>
      <c r="N243" s="21"/>
      <c r="O243" s="22">
        <v>2537</v>
      </c>
      <c r="P243" s="20">
        <v>2.8</v>
      </c>
      <c r="Q243" s="21">
        <v>19</v>
      </c>
      <c r="R243" s="21"/>
      <c r="S243" s="21"/>
      <c r="T243" s="22">
        <v>5446</v>
      </c>
      <c r="U243" s="20">
        <v>2.8</v>
      </c>
      <c r="V243" s="21">
        <v>22</v>
      </c>
      <c r="W243" s="21"/>
      <c r="X243" s="21"/>
      <c r="Y243" s="22">
        <v>8319</v>
      </c>
      <c r="Z243" s="20">
        <v>2.8</v>
      </c>
      <c r="AA243" s="21">
        <v>24</v>
      </c>
      <c r="AB243" s="21"/>
      <c r="AC243" s="21"/>
      <c r="AD243" s="22">
        <v>11259</v>
      </c>
      <c r="AE243" s="20">
        <v>2.8</v>
      </c>
      <c r="AF243" s="21">
        <v>27</v>
      </c>
      <c r="AG243" s="21"/>
      <c r="AH243" s="21"/>
      <c r="AI243" s="22">
        <v>14675</v>
      </c>
      <c r="AJ243" s="20">
        <v>2.8</v>
      </c>
      <c r="AK243" s="21">
        <v>28</v>
      </c>
      <c r="AL243" s="21"/>
      <c r="AM243" s="21"/>
      <c r="AN243" s="22">
        <v>18036</v>
      </c>
      <c r="AO243" s="20">
        <v>2.8</v>
      </c>
      <c r="AP243" s="21">
        <v>30</v>
      </c>
      <c r="AQ243" s="21"/>
      <c r="AR243" s="21"/>
      <c r="AS243" s="22">
        <v>20814</v>
      </c>
      <c r="AT243" s="20">
        <v>2.8</v>
      </c>
      <c r="AU243" s="21">
        <v>32</v>
      </c>
      <c r="AV243" s="21"/>
      <c r="AW243" s="21"/>
      <c r="AX243" s="22">
        <v>24738</v>
      </c>
      <c r="AY243" s="20">
        <v>2.8</v>
      </c>
      <c r="AZ243" s="21">
        <v>33</v>
      </c>
      <c r="BA243" s="21"/>
      <c r="BB243" s="21"/>
      <c r="BC243" s="22">
        <v>27242</v>
      </c>
      <c r="BD243" s="20">
        <v>2.8</v>
      </c>
      <c r="BE243" s="21">
        <v>35</v>
      </c>
      <c r="BF243" s="21"/>
      <c r="BG243" s="21"/>
      <c r="BH243" s="22">
        <v>30485</v>
      </c>
    </row>
    <row r="244" spans="1:60" x14ac:dyDescent="0.25">
      <c r="A244" s="8">
        <v>2.9</v>
      </c>
      <c r="B244" s="9">
        <v>9</v>
      </c>
      <c r="C244" s="9"/>
      <c r="D244" s="9"/>
      <c r="E244" s="10">
        <v>787</v>
      </c>
      <c r="F244" s="8">
        <v>2.9</v>
      </c>
      <c r="G244" s="9">
        <v>8</v>
      </c>
      <c r="H244" s="9"/>
      <c r="I244" s="9"/>
      <c r="J244" s="10">
        <v>616</v>
      </c>
      <c r="K244" s="8">
        <v>2.9</v>
      </c>
      <c r="L244" s="9">
        <v>11</v>
      </c>
      <c r="M244" s="9"/>
      <c r="N244" s="9"/>
      <c r="O244" s="10">
        <v>1484</v>
      </c>
      <c r="P244" s="8">
        <v>2.9</v>
      </c>
      <c r="Q244" s="9">
        <v>16</v>
      </c>
      <c r="R244" s="9"/>
      <c r="S244" s="9"/>
      <c r="T244" s="10">
        <v>3886</v>
      </c>
      <c r="U244" s="8">
        <v>2.9</v>
      </c>
      <c r="V244" s="9">
        <v>18</v>
      </c>
      <c r="W244" s="9"/>
      <c r="X244" s="9"/>
      <c r="Y244" s="10">
        <v>5761</v>
      </c>
      <c r="Z244" s="8">
        <v>2.9</v>
      </c>
      <c r="AA244" s="9">
        <v>20</v>
      </c>
      <c r="AB244" s="9"/>
      <c r="AC244" s="9"/>
      <c r="AD244" s="10">
        <v>8672</v>
      </c>
      <c r="AE244" s="8">
        <v>2.9</v>
      </c>
      <c r="AF244" s="9">
        <v>22</v>
      </c>
      <c r="AG244" s="9"/>
      <c r="AH244" s="9"/>
      <c r="AI244" s="10">
        <v>11057</v>
      </c>
      <c r="AJ244" s="8">
        <v>2.9</v>
      </c>
      <c r="AK244" s="9">
        <v>23</v>
      </c>
      <c r="AL244" s="9"/>
      <c r="AM244" s="9"/>
      <c r="AN244" s="10">
        <v>13492</v>
      </c>
      <c r="AO244" s="8">
        <v>2.9</v>
      </c>
      <c r="AP244" s="9">
        <v>25</v>
      </c>
      <c r="AQ244" s="9"/>
      <c r="AR244" s="9"/>
      <c r="AS244" s="10">
        <v>15408</v>
      </c>
      <c r="AT244" s="8">
        <v>2.9</v>
      </c>
      <c r="AU244" s="9">
        <v>26</v>
      </c>
      <c r="AV244" s="9"/>
      <c r="AW244" s="9"/>
      <c r="AX244" s="10">
        <v>16951</v>
      </c>
      <c r="AY244" s="8">
        <v>2.9</v>
      </c>
      <c r="AZ244" s="9">
        <v>27</v>
      </c>
      <c r="BA244" s="9"/>
      <c r="BB244" s="9"/>
      <c r="BC244" s="10">
        <v>20259</v>
      </c>
      <c r="BD244" s="8">
        <v>2.9</v>
      </c>
      <c r="BE244" s="9">
        <v>28</v>
      </c>
      <c r="BF244" s="9"/>
      <c r="BG244" s="9"/>
      <c r="BH244" s="10">
        <v>23155</v>
      </c>
    </row>
    <row r="245" spans="1:60" x14ac:dyDescent="0.25">
      <c r="A245" s="8">
        <v>2.9</v>
      </c>
      <c r="B245" s="9">
        <v>9</v>
      </c>
      <c r="C245" s="9"/>
      <c r="D245" s="9"/>
      <c r="E245" s="10">
        <v>766</v>
      </c>
      <c r="F245" s="8">
        <v>2.9</v>
      </c>
      <c r="G245" s="9">
        <v>8</v>
      </c>
      <c r="H245" s="9"/>
      <c r="I245" s="9"/>
      <c r="J245" s="10">
        <v>576</v>
      </c>
      <c r="K245" s="8">
        <v>2.9</v>
      </c>
      <c r="L245" s="9">
        <v>11</v>
      </c>
      <c r="M245" s="9"/>
      <c r="N245" s="9"/>
      <c r="O245" s="10">
        <v>1463</v>
      </c>
      <c r="P245" s="8">
        <v>2.9</v>
      </c>
      <c r="Q245" s="9">
        <v>16</v>
      </c>
      <c r="R245" s="9"/>
      <c r="S245" s="9"/>
      <c r="T245" s="10">
        <v>3919</v>
      </c>
      <c r="U245" s="8">
        <v>2.9</v>
      </c>
      <c r="V245" s="9">
        <v>18</v>
      </c>
      <c r="W245" s="9"/>
      <c r="X245" s="9"/>
      <c r="Y245" s="10">
        <v>5863</v>
      </c>
      <c r="Z245" s="8">
        <v>2.9</v>
      </c>
      <c r="AA245" s="9">
        <v>20</v>
      </c>
      <c r="AB245" s="9"/>
      <c r="AC245" s="9"/>
      <c r="AD245" s="10">
        <v>8292</v>
      </c>
      <c r="AE245" s="8">
        <v>2.9</v>
      </c>
      <c r="AF245" s="9">
        <v>22</v>
      </c>
      <c r="AG245" s="9"/>
      <c r="AH245" s="9"/>
      <c r="AI245" s="10">
        <v>10784</v>
      </c>
      <c r="AJ245" s="8">
        <v>2.9</v>
      </c>
      <c r="AK245" s="9">
        <v>23</v>
      </c>
      <c r="AL245" s="9"/>
      <c r="AM245" s="9"/>
      <c r="AN245" s="10">
        <v>13350</v>
      </c>
      <c r="AO245" s="8">
        <v>2.9</v>
      </c>
      <c r="AP245" s="9">
        <v>25</v>
      </c>
      <c r="AQ245" s="9"/>
      <c r="AR245" s="9"/>
      <c r="AS245" s="10">
        <v>15175</v>
      </c>
      <c r="AT245" s="8">
        <v>2.9</v>
      </c>
      <c r="AU245" s="9">
        <v>26</v>
      </c>
      <c r="AV245" s="9"/>
      <c r="AW245" s="9"/>
      <c r="AX245" s="10">
        <v>17593</v>
      </c>
      <c r="AY245" s="8">
        <v>2.9</v>
      </c>
      <c r="AZ245" s="9">
        <v>27</v>
      </c>
      <c r="BA245" s="9"/>
      <c r="BB245" s="9"/>
      <c r="BC245" s="10">
        <v>20045</v>
      </c>
      <c r="BD245" s="8">
        <v>2.9</v>
      </c>
      <c r="BE245" s="9">
        <v>28</v>
      </c>
      <c r="BF245" s="9"/>
      <c r="BG245" s="9"/>
      <c r="BH245" s="10">
        <v>22811</v>
      </c>
    </row>
    <row r="246" spans="1:60" x14ac:dyDescent="0.25">
      <c r="A246" s="8">
        <v>2.9</v>
      </c>
      <c r="B246" s="9">
        <v>9</v>
      </c>
      <c r="C246" s="9"/>
      <c r="D246" s="9"/>
      <c r="E246" s="10">
        <v>676</v>
      </c>
      <c r="F246" s="8">
        <v>2.9</v>
      </c>
      <c r="G246" s="9">
        <v>9</v>
      </c>
      <c r="H246" s="9"/>
      <c r="I246" s="9"/>
      <c r="J246" s="10">
        <v>724</v>
      </c>
      <c r="K246" s="8">
        <v>2.9</v>
      </c>
      <c r="L246" s="9">
        <v>11</v>
      </c>
      <c r="M246" s="9"/>
      <c r="N246" s="9"/>
      <c r="O246" s="10">
        <v>1610</v>
      </c>
      <c r="P246" s="8">
        <v>2.9</v>
      </c>
      <c r="Q246" s="9">
        <v>16</v>
      </c>
      <c r="R246" s="9"/>
      <c r="S246" s="9"/>
      <c r="T246" s="10">
        <v>3996</v>
      </c>
      <c r="U246" s="8">
        <v>2.9</v>
      </c>
      <c r="V246" s="9">
        <v>18</v>
      </c>
      <c r="W246" s="9"/>
      <c r="X246" s="9"/>
      <c r="Y246" s="10">
        <v>6271</v>
      </c>
      <c r="Z246" s="8">
        <v>2.9</v>
      </c>
      <c r="AA246" s="9">
        <v>20</v>
      </c>
      <c r="AB246" s="9"/>
      <c r="AC246" s="9"/>
      <c r="AD246" s="10">
        <v>8335</v>
      </c>
      <c r="AE246" s="8">
        <v>2.9</v>
      </c>
      <c r="AF246" s="9">
        <v>22</v>
      </c>
      <c r="AG246" s="9"/>
      <c r="AH246" s="9"/>
      <c r="AI246" s="10">
        <v>10538</v>
      </c>
      <c r="AJ246" s="8">
        <v>2.9</v>
      </c>
      <c r="AK246" s="9">
        <v>23</v>
      </c>
      <c r="AL246" s="9"/>
      <c r="AM246" s="9"/>
      <c r="AN246" s="10">
        <v>12715</v>
      </c>
      <c r="AO246" s="8">
        <v>2.9</v>
      </c>
      <c r="AP246" s="9">
        <v>25</v>
      </c>
      <c r="AQ246" s="9"/>
      <c r="AR246" s="9"/>
      <c r="AS246" s="10">
        <v>15633</v>
      </c>
      <c r="AT246" s="8">
        <v>2.9</v>
      </c>
      <c r="AU246" s="9">
        <v>26</v>
      </c>
      <c r="AV246" s="9"/>
      <c r="AW246" s="9"/>
      <c r="AX246" s="10">
        <v>18389</v>
      </c>
      <c r="AY246" s="8">
        <v>2.9</v>
      </c>
      <c r="AZ246" s="9">
        <v>27</v>
      </c>
      <c r="BA246" s="9"/>
      <c r="BB246" s="9"/>
      <c r="BC246" s="10">
        <v>19757</v>
      </c>
      <c r="BD246" s="8">
        <v>2.9</v>
      </c>
      <c r="BE246" s="9">
        <v>28</v>
      </c>
      <c r="BF246" s="9"/>
      <c r="BG246" s="9"/>
      <c r="BH246" s="10">
        <v>23192</v>
      </c>
    </row>
    <row r="247" spans="1:60" x14ac:dyDescent="0.25">
      <c r="A247" s="8">
        <v>2.9</v>
      </c>
      <c r="B247" s="9">
        <v>9</v>
      </c>
      <c r="C247" s="9"/>
      <c r="D247" s="9"/>
      <c r="E247" s="10">
        <v>728</v>
      </c>
      <c r="F247" s="8">
        <v>2.9</v>
      </c>
      <c r="G247" s="9">
        <v>10</v>
      </c>
      <c r="H247" s="9"/>
      <c r="I247" s="9"/>
      <c r="J247" s="10">
        <v>771</v>
      </c>
      <c r="K247" s="8">
        <v>2.9</v>
      </c>
      <c r="L247" s="9">
        <v>12</v>
      </c>
      <c r="M247" s="9"/>
      <c r="N247" s="9"/>
      <c r="O247" s="10">
        <v>1619</v>
      </c>
      <c r="P247" s="8">
        <v>2.9</v>
      </c>
      <c r="Q247" s="9">
        <v>16</v>
      </c>
      <c r="R247" s="9"/>
      <c r="S247" s="9"/>
      <c r="T247" s="10">
        <v>3920</v>
      </c>
      <c r="U247" s="8">
        <v>2.9</v>
      </c>
      <c r="V247" s="9">
        <v>18</v>
      </c>
      <c r="W247" s="9"/>
      <c r="X247" s="9"/>
      <c r="Y247" s="10">
        <v>6161</v>
      </c>
      <c r="Z247" s="8">
        <v>2.9</v>
      </c>
      <c r="AA247" s="9">
        <v>20</v>
      </c>
      <c r="AB247" s="9"/>
      <c r="AC247" s="9"/>
      <c r="AD247" s="10">
        <v>8445</v>
      </c>
      <c r="AE247" s="8">
        <v>2.9</v>
      </c>
      <c r="AF247" s="9">
        <v>22</v>
      </c>
      <c r="AG247" s="9"/>
      <c r="AH247" s="9"/>
      <c r="AI247" s="10">
        <v>10300</v>
      </c>
      <c r="AJ247" s="8">
        <v>2.9</v>
      </c>
      <c r="AK247" s="9">
        <v>23</v>
      </c>
      <c r="AL247" s="9"/>
      <c r="AM247" s="9"/>
      <c r="AN247" s="10">
        <v>12892</v>
      </c>
      <c r="AO247" s="8">
        <v>2.9</v>
      </c>
      <c r="AP247" s="9">
        <v>25</v>
      </c>
      <c r="AQ247" s="9"/>
      <c r="AR247" s="9"/>
      <c r="AS247" s="10">
        <v>15695</v>
      </c>
      <c r="AT247" s="8">
        <v>2.9</v>
      </c>
      <c r="AU247" s="9">
        <v>26</v>
      </c>
      <c r="AV247" s="9"/>
      <c r="AW247" s="9"/>
      <c r="AX247" s="10">
        <v>17444</v>
      </c>
      <c r="AY247" s="8">
        <v>2.9</v>
      </c>
      <c r="AZ247" s="9">
        <v>27</v>
      </c>
      <c r="BA247" s="9"/>
      <c r="BB247" s="9"/>
      <c r="BC247" s="10">
        <v>20857</v>
      </c>
      <c r="BD247" s="8">
        <v>2.9</v>
      </c>
      <c r="BE247" s="9">
        <v>28</v>
      </c>
      <c r="BF247" s="9"/>
      <c r="BG247" s="9"/>
      <c r="BH247" s="10">
        <v>23096</v>
      </c>
    </row>
    <row r="248" spans="1:60" x14ac:dyDescent="0.25">
      <c r="A248" s="8">
        <v>2.9</v>
      </c>
      <c r="B248" s="9">
        <v>9</v>
      </c>
      <c r="C248" s="9"/>
      <c r="D248" s="9"/>
      <c r="E248" s="10">
        <v>788</v>
      </c>
      <c r="F248" s="8">
        <v>2.9</v>
      </c>
      <c r="G248" s="9">
        <v>10</v>
      </c>
      <c r="H248" s="9"/>
      <c r="I248" s="9"/>
      <c r="J248" s="10">
        <v>867</v>
      </c>
      <c r="K248" s="8">
        <v>2.9</v>
      </c>
      <c r="L248" s="9">
        <v>12</v>
      </c>
      <c r="M248" s="9"/>
      <c r="N248" s="9"/>
      <c r="O248" s="10">
        <v>1755</v>
      </c>
      <c r="P248" s="8">
        <v>2.9</v>
      </c>
      <c r="Q248" s="9">
        <v>16</v>
      </c>
      <c r="R248" s="9"/>
      <c r="S248" s="9"/>
      <c r="T248" s="10">
        <v>4073</v>
      </c>
      <c r="U248" s="8">
        <v>2.9</v>
      </c>
      <c r="V248" s="9">
        <v>18</v>
      </c>
      <c r="W248" s="9"/>
      <c r="X248" s="9"/>
      <c r="Y248" s="10">
        <v>6182</v>
      </c>
      <c r="Z248" s="8">
        <v>2.9</v>
      </c>
      <c r="AA248" s="9">
        <v>20</v>
      </c>
      <c r="AB248" s="9"/>
      <c r="AC248" s="9"/>
      <c r="AD248" s="10">
        <v>8664</v>
      </c>
      <c r="AE248" s="8">
        <v>2.9</v>
      </c>
      <c r="AF248" s="9">
        <v>22</v>
      </c>
      <c r="AG248" s="9"/>
      <c r="AH248" s="9"/>
      <c r="AI248" s="10">
        <v>10818</v>
      </c>
      <c r="AJ248" s="8">
        <v>2.9</v>
      </c>
      <c r="AK248" s="9">
        <v>23</v>
      </c>
      <c r="AL248" s="9"/>
      <c r="AM248" s="9"/>
      <c r="AN248" s="10">
        <v>13138</v>
      </c>
      <c r="AO248" s="8">
        <v>2.9</v>
      </c>
      <c r="AP248" s="9">
        <v>25</v>
      </c>
      <c r="AQ248" s="9"/>
      <c r="AR248" s="9"/>
      <c r="AS248" s="10">
        <v>15501</v>
      </c>
      <c r="AT248" s="8">
        <v>2.9</v>
      </c>
      <c r="AU248" s="9">
        <v>26</v>
      </c>
      <c r="AV248" s="9"/>
      <c r="AW248" s="9"/>
      <c r="AX248" s="10">
        <v>17783</v>
      </c>
      <c r="AY248" s="8">
        <v>2.9</v>
      </c>
      <c r="AZ248" s="9">
        <v>27</v>
      </c>
      <c r="BA248" s="9"/>
      <c r="BB248" s="9"/>
      <c r="BC248" s="10">
        <v>19956</v>
      </c>
      <c r="BD248" s="8">
        <v>2.9</v>
      </c>
      <c r="BE248" s="9">
        <v>28</v>
      </c>
      <c r="BF248" s="9"/>
      <c r="BG248" s="9"/>
      <c r="BH248" s="10">
        <v>23504</v>
      </c>
    </row>
    <row r="249" spans="1:60" x14ac:dyDescent="0.25">
      <c r="A249" s="8">
        <v>2.9</v>
      </c>
      <c r="B249" s="9">
        <v>9</v>
      </c>
      <c r="C249" s="9"/>
      <c r="D249" s="9"/>
      <c r="E249" s="10">
        <v>741</v>
      </c>
      <c r="F249" s="8">
        <v>2.9</v>
      </c>
      <c r="G249" s="9">
        <v>9</v>
      </c>
      <c r="H249" s="9"/>
      <c r="I249" s="9"/>
      <c r="J249" s="10">
        <v>746</v>
      </c>
      <c r="K249" s="8">
        <v>2.9</v>
      </c>
      <c r="L249" s="9">
        <v>12</v>
      </c>
      <c r="M249" s="9"/>
      <c r="N249" s="9"/>
      <c r="O249" s="10">
        <v>1738</v>
      </c>
      <c r="P249" s="8">
        <v>2.9</v>
      </c>
      <c r="Q249" s="9">
        <v>16</v>
      </c>
      <c r="R249" s="9"/>
      <c r="S249" s="9"/>
      <c r="T249" s="10">
        <v>3578</v>
      </c>
      <c r="U249" s="8">
        <v>2.9</v>
      </c>
      <c r="V249" s="9">
        <v>18</v>
      </c>
      <c r="W249" s="9"/>
      <c r="X249" s="9"/>
      <c r="Y249" s="10">
        <v>6110</v>
      </c>
      <c r="Z249" s="8">
        <v>2.9</v>
      </c>
      <c r="AA249" s="9">
        <v>20</v>
      </c>
      <c r="AB249" s="9"/>
      <c r="AC249" s="9"/>
      <c r="AD249" s="10">
        <v>8478</v>
      </c>
      <c r="AE249" s="8">
        <v>2.9</v>
      </c>
      <c r="AF249" s="9">
        <v>22</v>
      </c>
      <c r="AG249" s="9"/>
      <c r="AH249" s="9"/>
      <c r="AI249" s="10">
        <v>10595</v>
      </c>
      <c r="AJ249" s="8">
        <v>2.9</v>
      </c>
      <c r="AK249" s="9">
        <v>23</v>
      </c>
      <c r="AL249" s="9"/>
      <c r="AM249" s="9"/>
      <c r="AN249" s="10">
        <v>13254</v>
      </c>
      <c r="AO249" s="8">
        <v>2.9</v>
      </c>
      <c r="AP249" s="9">
        <v>25</v>
      </c>
      <c r="AQ249" s="9"/>
      <c r="AR249" s="9"/>
      <c r="AS249" s="10">
        <v>15461</v>
      </c>
      <c r="AT249" s="8">
        <v>2.9</v>
      </c>
      <c r="AU249" s="9">
        <v>26</v>
      </c>
      <c r="AV249" s="9"/>
      <c r="AW249" s="9"/>
      <c r="AX249" s="10">
        <v>17960</v>
      </c>
      <c r="AY249" s="8">
        <v>2.9</v>
      </c>
      <c r="AZ249" s="9">
        <v>27</v>
      </c>
      <c r="BA249" s="9"/>
      <c r="BB249" s="9"/>
      <c r="BC249" s="10">
        <v>19981</v>
      </c>
      <c r="BD249" s="8">
        <v>2.9</v>
      </c>
      <c r="BE249" s="9">
        <v>28</v>
      </c>
      <c r="BF249" s="9"/>
      <c r="BG249" s="9"/>
      <c r="BH249" s="10">
        <v>23379</v>
      </c>
    </row>
    <row r="250" spans="1:60" x14ac:dyDescent="0.25">
      <c r="A250" s="8">
        <v>2.9</v>
      </c>
      <c r="B250" s="9">
        <v>9</v>
      </c>
      <c r="C250" s="9"/>
      <c r="D250" s="9"/>
      <c r="E250" s="10">
        <v>712</v>
      </c>
      <c r="F250" s="8">
        <v>2.9</v>
      </c>
      <c r="G250" s="9">
        <v>7</v>
      </c>
      <c r="H250" s="9"/>
      <c r="I250" s="9"/>
      <c r="J250" s="10">
        <v>357</v>
      </c>
      <c r="K250" s="8">
        <v>2.9</v>
      </c>
      <c r="L250" s="9">
        <v>11</v>
      </c>
      <c r="M250" s="9"/>
      <c r="N250" s="9"/>
      <c r="O250" s="10">
        <v>1414</v>
      </c>
      <c r="P250" s="8">
        <v>2.9</v>
      </c>
      <c r="Q250" s="9">
        <v>16</v>
      </c>
      <c r="R250" s="9"/>
      <c r="S250" s="9"/>
      <c r="T250" s="10">
        <v>4038</v>
      </c>
      <c r="U250" s="8">
        <v>2.9</v>
      </c>
      <c r="V250" s="9">
        <v>18</v>
      </c>
      <c r="W250" s="9"/>
      <c r="X250" s="9"/>
      <c r="Y250" s="10">
        <v>6142</v>
      </c>
      <c r="Z250" s="8">
        <v>2.9</v>
      </c>
      <c r="AA250" s="9">
        <v>20</v>
      </c>
      <c r="AB250" s="9"/>
      <c r="AC250" s="9"/>
      <c r="AD250" s="10">
        <v>8648</v>
      </c>
      <c r="AE250" s="8">
        <v>2.9</v>
      </c>
      <c r="AF250" s="9">
        <v>22</v>
      </c>
      <c r="AG250" s="9"/>
      <c r="AH250" s="9"/>
      <c r="AI250" s="10">
        <v>10775</v>
      </c>
      <c r="AJ250" s="8">
        <v>2.9</v>
      </c>
      <c r="AK250" s="9">
        <v>23</v>
      </c>
      <c r="AL250" s="9"/>
      <c r="AM250" s="9"/>
      <c r="AN250" s="10">
        <v>13320</v>
      </c>
      <c r="AO250" s="8">
        <v>2.9</v>
      </c>
      <c r="AP250" s="9">
        <v>25</v>
      </c>
      <c r="AQ250" s="9"/>
      <c r="AR250" s="9"/>
      <c r="AS250" s="10">
        <v>15514</v>
      </c>
      <c r="AT250" s="8">
        <v>2.9</v>
      </c>
      <c r="AU250" s="9">
        <v>26</v>
      </c>
      <c r="AV250" s="9"/>
      <c r="AW250" s="9"/>
      <c r="AX250" s="10">
        <v>18002</v>
      </c>
      <c r="AY250" s="8">
        <v>2.9</v>
      </c>
      <c r="AZ250" s="9">
        <v>27</v>
      </c>
      <c r="BA250" s="9"/>
      <c r="BB250" s="9"/>
      <c r="BC250" s="10">
        <v>20302</v>
      </c>
      <c r="BD250" s="8">
        <v>2.9</v>
      </c>
      <c r="BE250" s="9">
        <v>28</v>
      </c>
      <c r="BF250" s="9"/>
      <c r="BG250" s="9"/>
      <c r="BH250" s="10">
        <v>22924</v>
      </c>
    </row>
    <row r="251" spans="1:60" x14ac:dyDescent="0.25">
      <c r="A251" s="8">
        <v>2.9</v>
      </c>
      <c r="B251" s="9">
        <v>9</v>
      </c>
      <c r="C251" s="9"/>
      <c r="D251" s="9"/>
      <c r="E251" s="10">
        <v>748</v>
      </c>
      <c r="F251" s="8">
        <v>2.9</v>
      </c>
      <c r="G251" s="9">
        <v>8</v>
      </c>
      <c r="H251" s="9"/>
      <c r="I251" s="9"/>
      <c r="J251" s="10">
        <v>596</v>
      </c>
      <c r="K251" s="8">
        <v>2.9</v>
      </c>
      <c r="L251" s="9">
        <v>11</v>
      </c>
      <c r="M251" s="9"/>
      <c r="N251" s="9"/>
      <c r="O251" s="10">
        <v>1361</v>
      </c>
      <c r="P251" s="8">
        <v>2.9</v>
      </c>
      <c r="Q251" s="9">
        <v>15</v>
      </c>
      <c r="R251" s="9"/>
      <c r="S251" s="9"/>
      <c r="T251" s="10">
        <v>3745</v>
      </c>
      <c r="U251" s="8">
        <v>2.9</v>
      </c>
      <c r="V251" s="9">
        <v>18</v>
      </c>
      <c r="W251" s="9"/>
      <c r="X251" s="9"/>
      <c r="Y251" s="10">
        <v>6179</v>
      </c>
      <c r="Z251" s="8">
        <v>2.9</v>
      </c>
      <c r="AA251" s="9">
        <v>20</v>
      </c>
      <c r="AB251" s="9"/>
      <c r="AC251" s="9"/>
      <c r="AD251" s="10">
        <v>8622</v>
      </c>
      <c r="AE251" s="8">
        <v>2.9</v>
      </c>
      <c r="AF251" s="9">
        <v>22</v>
      </c>
      <c r="AG251" s="9"/>
      <c r="AH251" s="9"/>
      <c r="AI251" s="10">
        <v>11344</v>
      </c>
      <c r="AJ251" s="8">
        <v>2.9</v>
      </c>
      <c r="AK251" s="9">
        <v>23</v>
      </c>
      <c r="AL251" s="9"/>
      <c r="AM251" s="9"/>
      <c r="AN251" s="10">
        <v>13007</v>
      </c>
      <c r="AO251" s="8">
        <v>2.9</v>
      </c>
      <c r="AP251" s="9">
        <v>25</v>
      </c>
      <c r="AQ251" s="9"/>
      <c r="AR251" s="9"/>
      <c r="AS251" s="10">
        <v>15006</v>
      </c>
      <c r="AT251" s="8">
        <v>2.9</v>
      </c>
      <c r="AU251" s="9">
        <v>26</v>
      </c>
      <c r="AV251" s="9"/>
      <c r="AW251" s="9"/>
      <c r="AX251" s="10">
        <v>17882</v>
      </c>
      <c r="AY251" s="8">
        <v>2.9</v>
      </c>
      <c r="AZ251" s="9">
        <v>27</v>
      </c>
      <c r="BA251" s="9"/>
      <c r="BB251" s="9"/>
      <c r="BC251" s="10">
        <v>20010</v>
      </c>
      <c r="BD251" s="8">
        <v>2.9</v>
      </c>
      <c r="BE251" s="9">
        <v>28</v>
      </c>
      <c r="BF251" s="9"/>
      <c r="BG251" s="9"/>
      <c r="BH251" s="10">
        <v>23310</v>
      </c>
    </row>
    <row r="252" spans="1:60" x14ac:dyDescent="0.25">
      <c r="A252" s="8">
        <v>2.9</v>
      </c>
      <c r="B252" s="9">
        <v>9</v>
      </c>
      <c r="C252" s="9"/>
      <c r="D252" s="9"/>
      <c r="E252" s="10">
        <v>713</v>
      </c>
      <c r="F252" s="8">
        <v>2.9</v>
      </c>
      <c r="G252" s="9">
        <v>8</v>
      </c>
      <c r="H252" s="9"/>
      <c r="I252" s="9"/>
      <c r="J252" s="10">
        <v>455</v>
      </c>
      <c r="K252" s="8">
        <v>2.9</v>
      </c>
      <c r="L252" s="9">
        <v>12</v>
      </c>
      <c r="M252" s="9"/>
      <c r="N252" s="9"/>
      <c r="O252" s="10">
        <v>1657</v>
      </c>
      <c r="P252" s="8">
        <v>2.9</v>
      </c>
      <c r="Q252" s="9">
        <v>16</v>
      </c>
      <c r="R252" s="9"/>
      <c r="S252" s="9"/>
      <c r="T252" s="10">
        <v>3779</v>
      </c>
      <c r="U252" s="8">
        <v>2.9</v>
      </c>
      <c r="V252" s="9">
        <v>18</v>
      </c>
      <c r="W252" s="9"/>
      <c r="X252" s="9"/>
      <c r="Y252" s="10">
        <v>6194</v>
      </c>
      <c r="Z252" s="8">
        <v>2.9</v>
      </c>
      <c r="AA252" s="9">
        <v>20</v>
      </c>
      <c r="AB252" s="9"/>
      <c r="AC252" s="9"/>
      <c r="AD252" s="10">
        <v>8369</v>
      </c>
      <c r="AE252" s="8">
        <v>2.9</v>
      </c>
      <c r="AF252" s="9">
        <v>22</v>
      </c>
      <c r="AG252" s="9"/>
      <c r="AH252" s="9"/>
      <c r="AI252" s="10">
        <v>10924</v>
      </c>
      <c r="AJ252" s="8">
        <v>2.9</v>
      </c>
      <c r="AK252" s="9">
        <v>23</v>
      </c>
      <c r="AL252" s="9"/>
      <c r="AM252" s="9"/>
      <c r="AN252" s="10">
        <v>13219</v>
      </c>
      <c r="AO252" s="8">
        <v>2.9</v>
      </c>
      <c r="AP252" s="9">
        <v>25</v>
      </c>
      <c r="AQ252" s="9"/>
      <c r="AR252" s="9"/>
      <c r="AS252" s="10">
        <v>15294</v>
      </c>
      <c r="AT252" s="8">
        <v>2.9</v>
      </c>
      <c r="AU252" s="9">
        <v>26</v>
      </c>
      <c r="AV252" s="9"/>
      <c r="AW252" s="9"/>
      <c r="AX252" s="10">
        <v>17469</v>
      </c>
      <c r="AY252" s="8">
        <v>2.9</v>
      </c>
      <c r="AZ252" s="9">
        <v>27</v>
      </c>
      <c r="BA252" s="9"/>
      <c r="BB252" s="9"/>
      <c r="BC252" s="10">
        <v>20557</v>
      </c>
      <c r="BD252" s="8">
        <v>2.9</v>
      </c>
      <c r="BE252" s="9">
        <v>28</v>
      </c>
      <c r="BF252" s="9"/>
      <c r="BG252" s="9"/>
      <c r="BH252" s="10">
        <v>23369</v>
      </c>
    </row>
    <row r="253" spans="1:60" x14ac:dyDescent="0.25">
      <c r="A253" s="8">
        <v>2.9</v>
      </c>
      <c r="B253" s="9">
        <v>9</v>
      </c>
      <c r="C253" s="9"/>
      <c r="D253" s="9"/>
      <c r="E253" s="10">
        <v>734</v>
      </c>
      <c r="F253" s="8">
        <v>2.9</v>
      </c>
      <c r="G253" s="9">
        <v>9</v>
      </c>
      <c r="H253" s="9"/>
      <c r="I253" s="9"/>
      <c r="J253" s="10">
        <v>694</v>
      </c>
      <c r="K253" s="8">
        <v>2.9</v>
      </c>
      <c r="L253" s="9">
        <v>10</v>
      </c>
      <c r="M253" s="9"/>
      <c r="N253" s="9"/>
      <c r="O253" s="10">
        <v>1453</v>
      </c>
      <c r="P253" s="8">
        <v>2.9</v>
      </c>
      <c r="Q253" s="9">
        <v>16</v>
      </c>
      <c r="R253" s="9"/>
      <c r="S253" s="9"/>
      <c r="T253" s="10">
        <v>3500</v>
      </c>
      <c r="U253" s="8">
        <v>2.9</v>
      </c>
      <c r="V253" s="9">
        <v>18</v>
      </c>
      <c r="W253" s="9"/>
      <c r="X253" s="9"/>
      <c r="Y253" s="10">
        <v>6185</v>
      </c>
      <c r="Z253" s="8">
        <v>2.9</v>
      </c>
      <c r="AA253" s="9">
        <v>20</v>
      </c>
      <c r="AB253" s="9"/>
      <c r="AC253" s="9"/>
      <c r="AD253" s="10">
        <v>7811</v>
      </c>
      <c r="AE253" s="8">
        <v>2.9</v>
      </c>
      <c r="AF253" s="9">
        <v>22</v>
      </c>
      <c r="AG253" s="9"/>
      <c r="AH253" s="9"/>
      <c r="AI253" s="10">
        <v>10929</v>
      </c>
      <c r="AJ253" s="8">
        <v>2.9</v>
      </c>
      <c r="AK253" s="9">
        <v>23</v>
      </c>
      <c r="AL253" s="9"/>
      <c r="AM253" s="9"/>
      <c r="AN253" s="10">
        <v>13436</v>
      </c>
      <c r="AO253" s="8">
        <v>2.9</v>
      </c>
      <c r="AP253" s="9">
        <v>25</v>
      </c>
      <c r="AQ253" s="9"/>
      <c r="AR253" s="9"/>
      <c r="AS253" s="10">
        <v>15634</v>
      </c>
      <c r="AT253" s="8">
        <v>2.9</v>
      </c>
      <c r="AU253" s="9">
        <v>26</v>
      </c>
      <c r="AV253" s="9"/>
      <c r="AW253" s="9"/>
      <c r="AX253" s="10">
        <v>17560</v>
      </c>
      <c r="AY253" s="8">
        <v>2.9</v>
      </c>
      <c r="AZ253" s="9">
        <v>27</v>
      </c>
      <c r="BA253" s="9"/>
      <c r="BB253" s="9"/>
      <c r="BC253" s="10">
        <v>20358</v>
      </c>
      <c r="BD253" s="8">
        <v>2.9</v>
      </c>
      <c r="BE253" s="9">
        <v>28</v>
      </c>
      <c r="BF253" s="9"/>
      <c r="BG253" s="9"/>
      <c r="BH253" s="10">
        <v>23424</v>
      </c>
    </row>
    <row r="254" spans="1:60" x14ac:dyDescent="0.25">
      <c r="A254" s="8">
        <v>2.9</v>
      </c>
      <c r="B254" s="9">
        <v>9</v>
      </c>
      <c r="C254" s="9"/>
      <c r="D254" s="9"/>
      <c r="E254" s="10">
        <v>760</v>
      </c>
      <c r="F254" s="8">
        <v>2.9</v>
      </c>
      <c r="G254" s="9">
        <v>7</v>
      </c>
      <c r="H254" s="9"/>
      <c r="I254" s="9"/>
      <c r="J254" s="10">
        <v>344</v>
      </c>
      <c r="K254" s="8">
        <v>2.9</v>
      </c>
      <c r="L254" s="9">
        <v>12</v>
      </c>
      <c r="M254" s="9"/>
      <c r="N254" s="9"/>
      <c r="O254" s="10">
        <v>1762</v>
      </c>
      <c r="P254" s="8">
        <v>2.9</v>
      </c>
      <c r="Q254" s="9">
        <v>16</v>
      </c>
      <c r="R254" s="9"/>
      <c r="S254" s="9"/>
      <c r="T254" s="10">
        <v>3665</v>
      </c>
      <c r="U254" s="8">
        <v>2.9</v>
      </c>
      <c r="V254" s="9">
        <v>18</v>
      </c>
      <c r="W254" s="9"/>
      <c r="X254" s="9"/>
      <c r="Y254" s="10">
        <v>5987</v>
      </c>
      <c r="Z254" s="8">
        <v>2.9</v>
      </c>
      <c r="AA254" s="9">
        <v>20</v>
      </c>
      <c r="AB254" s="9"/>
      <c r="AC254" s="9"/>
      <c r="AD254" s="10">
        <v>8604</v>
      </c>
      <c r="AE254" s="8">
        <v>2.9</v>
      </c>
      <c r="AF254" s="9">
        <v>22</v>
      </c>
      <c r="AG254" s="9"/>
      <c r="AH254" s="9"/>
      <c r="AI254" s="10">
        <v>10809</v>
      </c>
      <c r="AJ254" s="8">
        <v>2.9</v>
      </c>
      <c r="AK254" s="9">
        <v>23</v>
      </c>
      <c r="AL254" s="9"/>
      <c r="AM254" s="9"/>
      <c r="AN254" s="10">
        <v>12985</v>
      </c>
      <c r="AO254" s="8">
        <v>2.9</v>
      </c>
      <c r="AP254" s="9">
        <v>25</v>
      </c>
      <c r="AQ254" s="9"/>
      <c r="AR254" s="9"/>
      <c r="AS254" s="10">
        <v>15143</v>
      </c>
      <c r="AT254" s="8">
        <v>2.9</v>
      </c>
      <c r="AU254" s="9">
        <v>26</v>
      </c>
      <c r="AV254" s="9"/>
      <c r="AW254" s="9"/>
      <c r="AX254" s="10">
        <v>18125</v>
      </c>
      <c r="AY254" s="8">
        <v>2.9</v>
      </c>
      <c r="AZ254" s="9">
        <v>27</v>
      </c>
      <c r="BA254" s="9"/>
      <c r="BB254" s="9"/>
      <c r="BC254" s="10">
        <v>20241</v>
      </c>
      <c r="BD254" s="8">
        <v>2.9</v>
      </c>
      <c r="BE254" s="9">
        <v>28</v>
      </c>
      <c r="BF254" s="9"/>
      <c r="BG254" s="9"/>
      <c r="BH254" s="10">
        <v>23218</v>
      </c>
    </row>
    <row r="255" spans="1:60" x14ac:dyDescent="0.25">
      <c r="A255" s="8">
        <v>2.9</v>
      </c>
      <c r="B255" s="9">
        <v>9</v>
      </c>
      <c r="C255" s="9"/>
      <c r="D255" s="9"/>
      <c r="E255" s="10">
        <v>789</v>
      </c>
      <c r="F255" s="8">
        <v>2.9</v>
      </c>
      <c r="G255" s="9">
        <v>8</v>
      </c>
      <c r="H255" s="9"/>
      <c r="I255" s="9"/>
      <c r="J255" s="10">
        <v>468</v>
      </c>
      <c r="K255" s="8">
        <v>2.9</v>
      </c>
      <c r="L255" s="9">
        <v>11</v>
      </c>
      <c r="M255" s="9"/>
      <c r="N255" s="9"/>
      <c r="O255" s="10">
        <v>1126</v>
      </c>
      <c r="P255" s="8">
        <v>2.9</v>
      </c>
      <c r="Q255" s="9">
        <v>16</v>
      </c>
      <c r="R255" s="9"/>
      <c r="S255" s="9"/>
      <c r="T255" s="10">
        <v>4255</v>
      </c>
      <c r="U255" s="8">
        <v>2.9</v>
      </c>
      <c r="V255" s="9">
        <v>18</v>
      </c>
      <c r="W255" s="9"/>
      <c r="X255" s="9"/>
      <c r="Y255" s="10">
        <v>5773</v>
      </c>
      <c r="Z255" s="8">
        <v>2.9</v>
      </c>
      <c r="AA255" s="9">
        <v>20</v>
      </c>
      <c r="AB255" s="9"/>
      <c r="AC255" s="9"/>
      <c r="AD255" s="10">
        <v>8759</v>
      </c>
      <c r="AE255" s="8">
        <v>2.9</v>
      </c>
      <c r="AF255" s="9">
        <v>22</v>
      </c>
      <c r="AG255" s="9"/>
      <c r="AH255" s="9"/>
      <c r="AI255" s="10">
        <v>10810</v>
      </c>
      <c r="AJ255" s="8">
        <v>2.9</v>
      </c>
      <c r="AK255" s="9">
        <v>23</v>
      </c>
      <c r="AL255" s="9"/>
      <c r="AM255" s="9"/>
      <c r="AN255" s="10">
        <v>13103</v>
      </c>
      <c r="AO255" s="8">
        <v>2.9</v>
      </c>
      <c r="AP255" s="9">
        <v>25</v>
      </c>
      <c r="AQ255" s="9"/>
      <c r="AR255" s="9"/>
      <c r="AS255" s="10">
        <v>15146</v>
      </c>
      <c r="AT255" s="8">
        <v>2.9</v>
      </c>
      <c r="AU255" s="9">
        <v>26</v>
      </c>
      <c r="AV255" s="9"/>
      <c r="AW255" s="9"/>
      <c r="AX255" s="10">
        <v>17841</v>
      </c>
      <c r="AY255" s="8">
        <v>2.9</v>
      </c>
      <c r="AZ255" s="9">
        <v>27</v>
      </c>
      <c r="BA255" s="9"/>
      <c r="BB255" s="9"/>
      <c r="BC255" s="10">
        <v>20429</v>
      </c>
      <c r="BD255" s="8">
        <v>2.9</v>
      </c>
      <c r="BE255" s="9">
        <v>28</v>
      </c>
      <c r="BF255" s="9"/>
      <c r="BG255" s="9"/>
      <c r="BH255" s="10">
        <v>23494</v>
      </c>
    </row>
    <row r="256" spans="1:60" x14ac:dyDescent="0.25">
      <c r="A256" s="8">
        <v>2.9</v>
      </c>
      <c r="B256" s="9">
        <v>9</v>
      </c>
      <c r="C256" s="9"/>
      <c r="D256" s="9"/>
      <c r="E256" s="10">
        <v>763</v>
      </c>
      <c r="F256" s="8">
        <v>2.9</v>
      </c>
      <c r="G256" s="9">
        <v>8</v>
      </c>
      <c r="H256" s="9"/>
      <c r="I256" s="9"/>
      <c r="J256" s="10">
        <v>470</v>
      </c>
      <c r="K256" s="8">
        <v>2.9</v>
      </c>
      <c r="L256" s="9">
        <v>12</v>
      </c>
      <c r="M256" s="9"/>
      <c r="N256" s="9"/>
      <c r="O256" s="10">
        <v>1393</v>
      </c>
      <c r="P256" s="8">
        <v>2.9</v>
      </c>
      <c r="Q256" s="9">
        <v>16</v>
      </c>
      <c r="R256" s="9"/>
      <c r="S256" s="9"/>
      <c r="T256" s="10">
        <v>3786</v>
      </c>
      <c r="U256" s="8">
        <v>2.9</v>
      </c>
      <c r="V256" s="9">
        <v>18</v>
      </c>
      <c r="W256" s="9"/>
      <c r="X256" s="9"/>
      <c r="Y256" s="10">
        <v>6417</v>
      </c>
      <c r="Z256" s="8">
        <v>2.9</v>
      </c>
      <c r="AA256" s="9">
        <v>20</v>
      </c>
      <c r="AB256" s="9"/>
      <c r="AC256" s="9"/>
      <c r="AD256" s="10">
        <v>8384</v>
      </c>
      <c r="AE256" s="8">
        <v>2.9</v>
      </c>
      <c r="AF256" s="9">
        <v>22</v>
      </c>
      <c r="AG256" s="9"/>
      <c r="AH256" s="9"/>
      <c r="AI256" s="10">
        <v>10841</v>
      </c>
      <c r="AJ256" s="8">
        <v>2.9</v>
      </c>
      <c r="AK256" s="9">
        <v>23</v>
      </c>
      <c r="AL256" s="9"/>
      <c r="AM256" s="9"/>
      <c r="AN256" s="10">
        <v>12992</v>
      </c>
      <c r="AO256" s="8">
        <v>2.9</v>
      </c>
      <c r="AP256" s="9">
        <v>25</v>
      </c>
      <c r="AQ256" s="9"/>
      <c r="AR256" s="9"/>
      <c r="AS256" s="10">
        <v>15770</v>
      </c>
      <c r="AT256" s="8">
        <v>2.9</v>
      </c>
      <c r="AU256" s="9">
        <v>26</v>
      </c>
      <c r="AV256" s="9"/>
      <c r="AW256" s="9"/>
      <c r="AX256" s="10">
        <v>17458</v>
      </c>
      <c r="AY256" s="8">
        <v>2.9</v>
      </c>
      <c r="AZ256" s="9">
        <v>27</v>
      </c>
      <c r="BA256" s="9"/>
      <c r="BB256" s="9"/>
      <c r="BC256" s="10">
        <v>20103</v>
      </c>
      <c r="BD256" s="8">
        <v>2.9</v>
      </c>
      <c r="BE256" s="9">
        <v>28</v>
      </c>
      <c r="BF256" s="9"/>
      <c r="BG256" s="9"/>
      <c r="BH256" s="10">
        <v>22629</v>
      </c>
    </row>
    <row r="257" spans="1:60" x14ac:dyDescent="0.25">
      <c r="A257" s="8">
        <v>2.9</v>
      </c>
      <c r="B257" s="9">
        <v>9</v>
      </c>
      <c r="C257" s="9"/>
      <c r="D257" s="9"/>
      <c r="E257" s="10">
        <v>779</v>
      </c>
      <c r="F257" s="8">
        <v>2.9</v>
      </c>
      <c r="G257" s="9">
        <v>5</v>
      </c>
      <c r="H257" s="9"/>
      <c r="I257" s="9"/>
      <c r="J257" s="10">
        <v>273</v>
      </c>
      <c r="K257" s="8">
        <v>2.9</v>
      </c>
      <c r="L257" s="9">
        <v>12</v>
      </c>
      <c r="M257" s="9"/>
      <c r="N257" s="9"/>
      <c r="O257" s="10">
        <v>1546</v>
      </c>
      <c r="P257" s="8">
        <v>2.9</v>
      </c>
      <c r="Q257" s="9">
        <v>16</v>
      </c>
      <c r="R257" s="9"/>
      <c r="S257" s="9"/>
      <c r="T257" s="10">
        <v>3473</v>
      </c>
      <c r="U257" s="8">
        <v>2.9</v>
      </c>
      <c r="V257" s="9">
        <v>18</v>
      </c>
      <c r="W257" s="9"/>
      <c r="X257" s="9"/>
      <c r="Y257" s="10">
        <v>5992</v>
      </c>
      <c r="Z257" s="8">
        <v>2.9</v>
      </c>
      <c r="AA257" s="9">
        <v>20</v>
      </c>
      <c r="AB257" s="9"/>
      <c r="AC257" s="9"/>
      <c r="AD257" s="10">
        <v>8256</v>
      </c>
      <c r="AE257" s="8">
        <v>2.9</v>
      </c>
      <c r="AF257" s="9">
        <v>22</v>
      </c>
      <c r="AG257" s="9"/>
      <c r="AH257" s="9"/>
      <c r="AI257" s="10">
        <v>10869</v>
      </c>
      <c r="AJ257" s="8">
        <v>2.9</v>
      </c>
      <c r="AK257" s="9">
        <v>23</v>
      </c>
      <c r="AL257" s="9"/>
      <c r="AM257" s="9"/>
      <c r="AN257" s="10">
        <v>12827</v>
      </c>
      <c r="AO257" s="8">
        <v>2.9</v>
      </c>
      <c r="AP257" s="9">
        <v>25</v>
      </c>
      <c r="AQ257" s="9"/>
      <c r="AR257" s="9"/>
      <c r="AS257" s="10">
        <v>15668</v>
      </c>
      <c r="AT257" s="8">
        <v>2.9</v>
      </c>
      <c r="AU257" s="9">
        <v>26</v>
      </c>
      <c r="AV257" s="9"/>
      <c r="AW257" s="9"/>
      <c r="AX257" s="10">
        <v>17862</v>
      </c>
      <c r="AY257" s="8">
        <v>2.9</v>
      </c>
      <c r="AZ257" s="9">
        <v>27</v>
      </c>
      <c r="BA257" s="9"/>
      <c r="BB257" s="9"/>
      <c r="BC257" s="10">
        <v>20291</v>
      </c>
      <c r="BD257" s="8">
        <v>2.9</v>
      </c>
      <c r="BE257" s="9">
        <v>28</v>
      </c>
      <c r="BF257" s="9"/>
      <c r="BG257" s="9"/>
      <c r="BH257" s="10">
        <v>23848</v>
      </c>
    </row>
    <row r="258" spans="1:60" x14ac:dyDescent="0.25">
      <c r="A258" s="8">
        <v>2.9</v>
      </c>
      <c r="B258" s="9">
        <v>9</v>
      </c>
      <c r="C258" s="9"/>
      <c r="D258" s="9"/>
      <c r="E258" s="10">
        <v>529</v>
      </c>
      <c r="F258" s="8">
        <v>2.9</v>
      </c>
      <c r="G258" s="9">
        <v>8</v>
      </c>
      <c r="H258" s="9"/>
      <c r="I258" s="9"/>
      <c r="J258" s="10">
        <v>533</v>
      </c>
      <c r="K258" s="8">
        <v>2.9</v>
      </c>
      <c r="L258" s="9">
        <v>10</v>
      </c>
      <c r="M258" s="9"/>
      <c r="N258" s="9"/>
      <c r="O258" s="10">
        <v>1089</v>
      </c>
      <c r="P258" s="8">
        <v>2.9</v>
      </c>
      <c r="Q258" s="9">
        <v>16</v>
      </c>
      <c r="R258" s="9"/>
      <c r="S258" s="9"/>
      <c r="T258" s="10">
        <v>3576</v>
      </c>
      <c r="U258" s="8">
        <v>2.9</v>
      </c>
      <c r="V258" s="9">
        <v>18</v>
      </c>
      <c r="W258" s="9"/>
      <c r="X258" s="9"/>
      <c r="Y258" s="10">
        <v>6354</v>
      </c>
      <c r="Z258" s="8">
        <v>2.9</v>
      </c>
      <c r="AA258" s="9">
        <v>20</v>
      </c>
      <c r="AB258" s="9"/>
      <c r="AC258" s="9"/>
      <c r="AD258" s="10">
        <v>8706</v>
      </c>
      <c r="AE258" s="8">
        <v>2.9</v>
      </c>
      <c r="AF258" s="9">
        <v>22</v>
      </c>
      <c r="AG258" s="9"/>
      <c r="AH258" s="9"/>
      <c r="AI258" s="10">
        <v>11071</v>
      </c>
      <c r="AJ258" s="8">
        <v>2.9</v>
      </c>
      <c r="AK258" s="9">
        <v>23</v>
      </c>
      <c r="AL258" s="9"/>
      <c r="AM258" s="9"/>
      <c r="AN258" s="10">
        <v>13127</v>
      </c>
      <c r="AO258" s="8">
        <v>2.9</v>
      </c>
      <c r="AP258" s="9">
        <v>25</v>
      </c>
      <c r="AQ258" s="9"/>
      <c r="AR258" s="9"/>
      <c r="AS258" s="10">
        <v>15279</v>
      </c>
      <c r="AT258" s="8">
        <v>2.9</v>
      </c>
      <c r="AU258" s="9">
        <v>26</v>
      </c>
      <c r="AV258" s="9"/>
      <c r="AW258" s="9"/>
      <c r="AX258" s="10">
        <v>18183</v>
      </c>
      <c r="AY258" s="8">
        <v>2.9</v>
      </c>
      <c r="AZ258" s="9">
        <v>27</v>
      </c>
      <c r="BA258" s="9"/>
      <c r="BB258" s="9"/>
      <c r="BC258" s="10">
        <v>20120</v>
      </c>
      <c r="BD258" s="8">
        <v>2.9</v>
      </c>
      <c r="BE258" s="9">
        <v>28</v>
      </c>
      <c r="BF258" s="9"/>
      <c r="BG258" s="9"/>
      <c r="BH258" s="10">
        <v>23107</v>
      </c>
    </row>
    <row r="259" spans="1:60" x14ac:dyDescent="0.25">
      <c r="A259" s="8">
        <v>2.9</v>
      </c>
      <c r="B259" s="9">
        <v>9</v>
      </c>
      <c r="C259" s="9"/>
      <c r="D259" s="9"/>
      <c r="E259" s="10">
        <v>694</v>
      </c>
      <c r="F259" s="8">
        <v>2.9</v>
      </c>
      <c r="G259" s="9">
        <v>8</v>
      </c>
      <c r="H259" s="9"/>
      <c r="I259" s="9"/>
      <c r="J259" s="10">
        <v>484</v>
      </c>
      <c r="K259" s="8">
        <v>2.9</v>
      </c>
      <c r="L259" s="9">
        <v>12</v>
      </c>
      <c r="M259" s="9"/>
      <c r="N259" s="9"/>
      <c r="O259" s="10">
        <v>1779</v>
      </c>
      <c r="P259" s="8">
        <v>2.9</v>
      </c>
      <c r="Q259" s="9">
        <v>16</v>
      </c>
      <c r="R259" s="9"/>
      <c r="S259" s="9"/>
      <c r="T259" s="10">
        <v>3428</v>
      </c>
      <c r="U259" s="8">
        <v>2.9</v>
      </c>
      <c r="V259" s="9">
        <v>18</v>
      </c>
      <c r="W259" s="9"/>
      <c r="X259" s="9"/>
      <c r="Y259" s="10">
        <v>6088</v>
      </c>
      <c r="Z259" s="8">
        <v>2.9</v>
      </c>
      <c r="AA259" s="9">
        <v>20</v>
      </c>
      <c r="AB259" s="9"/>
      <c r="AC259" s="9"/>
      <c r="AD259" s="10">
        <v>8454</v>
      </c>
      <c r="AE259" s="8">
        <v>2.9</v>
      </c>
      <c r="AF259" s="9">
        <v>22</v>
      </c>
      <c r="AG259" s="9"/>
      <c r="AH259" s="9"/>
      <c r="AI259" s="10">
        <v>10759</v>
      </c>
      <c r="AJ259" s="8">
        <v>2.9</v>
      </c>
      <c r="AK259" s="9">
        <v>23</v>
      </c>
      <c r="AL259" s="9"/>
      <c r="AM259" s="9"/>
      <c r="AN259" s="10">
        <v>12979</v>
      </c>
      <c r="AO259" s="8">
        <v>2.9</v>
      </c>
      <c r="AP259" s="9">
        <v>25</v>
      </c>
      <c r="AQ259" s="9"/>
      <c r="AR259" s="9"/>
      <c r="AS259" s="10">
        <v>15761</v>
      </c>
      <c r="AT259" s="8">
        <v>2.9</v>
      </c>
      <c r="AU259" s="9">
        <v>26</v>
      </c>
      <c r="AV259" s="9"/>
      <c r="AW259" s="9"/>
      <c r="AX259" s="10">
        <v>17885</v>
      </c>
      <c r="AY259" s="8">
        <v>2.9</v>
      </c>
      <c r="AZ259" s="9">
        <v>27</v>
      </c>
      <c r="BA259" s="9"/>
      <c r="BB259" s="9"/>
      <c r="BC259" s="10">
        <v>20806</v>
      </c>
      <c r="BD259" s="8">
        <v>2.9</v>
      </c>
      <c r="BE259" s="9">
        <v>28</v>
      </c>
      <c r="BF259" s="9"/>
      <c r="BG259" s="9"/>
      <c r="BH259" s="10">
        <v>23171</v>
      </c>
    </row>
    <row r="260" spans="1:60" x14ac:dyDescent="0.25">
      <c r="A260" s="8">
        <v>2.9</v>
      </c>
      <c r="B260" s="9">
        <v>9</v>
      </c>
      <c r="C260" s="9"/>
      <c r="D260" s="9"/>
      <c r="E260" s="10">
        <v>797</v>
      </c>
      <c r="F260" s="8">
        <v>2.9</v>
      </c>
      <c r="G260" s="9">
        <v>8</v>
      </c>
      <c r="H260" s="9"/>
      <c r="I260" s="9"/>
      <c r="J260" s="10">
        <v>694</v>
      </c>
      <c r="K260" s="8">
        <v>2.9</v>
      </c>
      <c r="L260" s="9">
        <v>12</v>
      </c>
      <c r="M260" s="9"/>
      <c r="N260" s="9"/>
      <c r="O260" s="10">
        <v>1466</v>
      </c>
      <c r="P260" s="8">
        <v>2.9</v>
      </c>
      <c r="Q260" s="9">
        <v>16</v>
      </c>
      <c r="R260" s="9"/>
      <c r="S260" s="9"/>
      <c r="T260" s="10">
        <v>3622</v>
      </c>
      <c r="U260" s="8">
        <v>2.9</v>
      </c>
      <c r="V260" s="9">
        <v>18</v>
      </c>
      <c r="W260" s="9"/>
      <c r="X260" s="9"/>
      <c r="Y260" s="10">
        <v>6341</v>
      </c>
      <c r="Z260" s="8">
        <v>2.9</v>
      </c>
      <c r="AA260" s="9">
        <v>20</v>
      </c>
      <c r="AB260" s="9"/>
      <c r="AC260" s="9"/>
      <c r="AD260" s="10">
        <v>8318</v>
      </c>
      <c r="AE260" s="8">
        <v>2.9</v>
      </c>
      <c r="AF260" s="9">
        <v>22</v>
      </c>
      <c r="AG260" s="9"/>
      <c r="AH260" s="9"/>
      <c r="AI260" s="10">
        <v>10382</v>
      </c>
      <c r="AJ260" s="8">
        <v>2.9</v>
      </c>
      <c r="AK260" s="9">
        <v>23</v>
      </c>
      <c r="AL260" s="9"/>
      <c r="AM260" s="9"/>
      <c r="AN260" s="10">
        <v>12903</v>
      </c>
      <c r="AO260" s="8">
        <v>2.9</v>
      </c>
      <c r="AP260" s="9">
        <v>25</v>
      </c>
      <c r="AQ260" s="9"/>
      <c r="AR260" s="9"/>
      <c r="AS260" s="10">
        <v>15775</v>
      </c>
      <c r="AT260" s="8">
        <v>2.9</v>
      </c>
      <c r="AU260" s="9">
        <v>26</v>
      </c>
      <c r="AV260" s="9"/>
      <c r="AW260" s="9"/>
      <c r="AX260" s="10">
        <v>17499</v>
      </c>
      <c r="AY260" s="8">
        <v>2.9</v>
      </c>
      <c r="AZ260" s="9">
        <v>27</v>
      </c>
      <c r="BA260" s="9"/>
      <c r="BB260" s="9"/>
      <c r="BC260" s="10">
        <v>20602</v>
      </c>
      <c r="BD260" s="8">
        <v>2.9</v>
      </c>
      <c r="BE260" s="9">
        <v>28</v>
      </c>
      <c r="BF260" s="9"/>
      <c r="BG260" s="9"/>
      <c r="BH260" s="10">
        <v>23406</v>
      </c>
    </row>
    <row r="261" spans="1:60" x14ac:dyDescent="0.25">
      <c r="A261" s="8">
        <v>2.9</v>
      </c>
      <c r="B261" s="9">
        <v>8</v>
      </c>
      <c r="C261" s="9"/>
      <c r="D261" s="9"/>
      <c r="E261" s="10">
        <v>731</v>
      </c>
      <c r="F261" s="8">
        <v>2.9</v>
      </c>
      <c r="G261" s="9">
        <v>5</v>
      </c>
      <c r="H261" s="9"/>
      <c r="I261" s="9"/>
      <c r="J261" s="10">
        <v>226</v>
      </c>
      <c r="K261" s="8">
        <v>2.9</v>
      </c>
      <c r="L261" s="9">
        <v>12</v>
      </c>
      <c r="M261" s="9"/>
      <c r="N261" s="9"/>
      <c r="O261" s="10">
        <v>1750</v>
      </c>
      <c r="P261" s="8">
        <v>2.9</v>
      </c>
      <c r="Q261" s="9">
        <v>16</v>
      </c>
      <c r="R261" s="9"/>
      <c r="S261" s="9"/>
      <c r="T261" s="10">
        <v>3738</v>
      </c>
      <c r="U261" s="8">
        <v>2.9</v>
      </c>
      <c r="V261" s="9">
        <v>18</v>
      </c>
      <c r="W261" s="9"/>
      <c r="X261" s="9"/>
      <c r="Y261" s="10">
        <v>6193</v>
      </c>
      <c r="Z261" s="8">
        <v>2.9</v>
      </c>
      <c r="AA261" s="9">
        <v>20</v>
      </c>
      <c r="AB261" s="9"/>
      <c r="AC261" s="9"/>
      <c r="AD261" s="10">
        <v>8143</v>
      </c>
      <c r="AE261" s="8">
        <v>2.9</v>
      </c>
      <c r="AF261" s="9">
        <v>22</v>
      </c>
      <c r="AG261" s="9"/>
      <c r="AH261" s="9"/>
      <c r="AI261" s="10">
        <v>10876</v>
      </c>
      <c r="AJ261" s="8">
        <v>2.9</v>
      </c>
      <c r="AK261" s="9">
        <v>23</v>
      </c>
      <c r="AL261" s="9"/>
      <c r="AM261" s="9"/>
      <c r="AN261" s="10">
        <v>13065</v>
      </c>
      <c r="AO261" s="8">
        <v>2.9</v>
      </c>
      <c r="AP261" s="9">
        <v>25</v>
      </c>
      <c r="AQ261" s="9"/>
      <c r="AR261" s="9"/>
      <c r="AS261" s="10">
        <v>15946</v>
      </c>
      <c r="AT261" s="8">
        <v>2.9</v>
      </c>
      <c r="AU261" s="9">
        <v>26</v>
      </c>
      <c r="AV261" s="9"/>
      <c r="AW261" s="9"/>
      <c r="AX261" s="10">
        <v>18036</v>
      </c>
      <c r="AY261" s="8">
        <v>2.9</v>
      </c>
      <c r="AZ261" s="9">
        <v>27</v>
      </c>
      <c r="BA261" s="9"/>
      <c r="BB261" s="9"/>
      <c r="BC261" s="10">
        <v>19784</v>
      </c>
      <c r="BD261" s="8">
        <v>2.9</v>
      </c>
      <c r="BE261" s="9">
        <v>28</v>
      </c>
      <c r="BF261" s="9"/>
      <c r="BG261" s="9"/>
      <c r="BH261" s="10">
        <v>23023</v>
      </c>
    </row>
    <row r="262" spans="1:60" x14ac:dyDescent="0.25">
      <c r="A262" s="8">
        <v>2.9</v>
      </c>
      <c r="B262" s="9">
        <v>9</v>
      </c>
      <c r="C262" s="9"/>
      <c r="D262" s="9"/>
      <c r="E262" s="10">
        <v>686</v>
      </c>
      <c r="F262" s="8">
        <v>2.9</v>
      </c>
      <c r="G262" s="9">
        <v>9</v>
      </c>
      <c r="H262" s="9"/>
      <c r="I262" s="9"/>
      <c r="J262" s="10">
        <v>638</v>
      </c>
      <c r="K262" s="8">
        <v>2.9</v>
      </c>
      <c r="L262" s="9">
        <v>12</v>
      </c>
      <c r="M262" s="9"/>
      <c r="N262" s="9"/>
      <c r="O262" s="10">
        <v>1779</v>
      </c>
      <c r="P262" s="8">
        <v>2.9</v>
      </c>
      <c r="Q262" s="9">
        <v>16</v>
      </c>
      <c r="R262" s="9"/>
      <c r="S262" s="9"/>
      <c r="T262" s="10">
        <v>3698</v>
      </c>
      <c r="U262" s="8">
        <v>2.9</v>
      </c>
      <c r="V262" s="9">
        <v>18</v>
      </c>
      <c r="W262" s="9"/>
      <c r="X262" s="9"/>
      <c r="Y262" s="10">
        <v>5905</v>
      </c>
      <c r="Z262" s="8">
        <v>2.9</v>
      </c>
      <c r="AA262" s="9">
        <v>20</v>
      </c>
      <c r="AB262" s="9"/>
      <c r="AC262" s="9"/>
      <c r="AD262" s="10">
        <v>8529</v>
      </c>
      <c r="AE262" s="8">
        <v>2.9</v>
      </c>
      <c r="AF262" s="9">
        <v>22</v>
      </c>
      <c r="AG262" s="9"/>
      <c r="AH262" s="9"/>
      <c r="AI262" s="10">
        <v>10467</v>
      </c>
      <c r="AJ262" s="8">
        <v>2.9</v>
      </c>
      <c r="AK262" s="9">
        <v>23</v>
      </c>
      <c r="AL262" s="9"/>
      <c r="AM262" s="9"/>
      <c r="AN262" s="10">
        <v>13041</v>
      </c>
      <c r="AO262" s="8">
        <v>2.9</v>
      </c>
      <c r="AP262" s="9">
        <v>25</v>
      </c>
      <c r="AQ262" s="9"/>
      <c r="AR262" s="9"/>
      <c r="AS262" s="10">
        <v>15519</v>
      </c>
      <c r="AT262" s="8">
        <v>2.9</v>
      </c>
      <c r="AU262" s="9">
        <v>26</v>
      </c>
      <c r="AV262" s="9"/>
      <c r="AW262" s="9"/>
      <c r="AX262" s="10">
        <v>18172</v>
      </c>
      <c r="AY262" s="8">
        <v>2.9</v>
      </c>
      <c r="AZ262" s="9">
        <v>27</v>
      </c>
      <c r="BA262" s="9"/>
      <c r="BB262" s="9"/>
      <c r="BC262" s="10">
        <v>19812</v>
      </c>
      <c r="BD262" s="8">
        <v>2.9</v>
      </c>
      <c r="BE262" s="9">
        <v>28</v>
      </c>
      <c r="BF262" s="9"/>
      <c r="BG262" s="9"/>
      <c r="BH262" s="10">
        <v>23219</v>
      </c>
    </row>
    <row r="263" spans="1:60" x14ac:dyDescent="0.25">
      <c r="A263" s="8">
        <v>2.9</v>
      </c>
      <c r="B263" s="9">
        <v>9</v>
      </c>
      <c r="C263" s="9"/>
      <c r="D263" s="9"/>
      <c r="E263" s="10">
        <v>670</v>
      </c>
      <c r="F263" s="8">
        <v>2.9</v>
      </c>
      <c r="G263" s="9">
        <v>8</v>
      </c>
      <c r="H263" s="9"/>
      <c r="I263" s="9"/>
      <c r="J263" s="10">
        <v>630</v>
      </c>
      <c r="K263" s="8">
        <v>2.9</v>
      </c>
      <c r="L263" s="9">
        <v>12</v>
      </c>
      <c r="M263" s="9"/>
      <c r="N263" s="9"/>
      <c r="O263" s="10">
        <v>1616</v>
      </c>
      <c r="P263" s="8">
        <v>2.9</v>
      </c>
      <c r="Q263" s="9">
        <v>16</v>
      </c>
      <c r="R263" s="9"/>
      <c r="S263" s="9"/>
      <c r="T263" s="10">
        <v>4021</v>
      </c>
      <c r="U263" s="8">
        <v>2.9</v>
      </c>
      <c r="V263" s="9">
        <v>18</v>
      </c>
      <c r="W263" s="9"/>
      <c r="X263" s="9"/>
      <c r="Y263" s="10">
        <v>6240</v>
      </c>
      <c r="Z263" s="8">
        <v>2.9</v>
      </c>
      <c r="AA263" s="9">
        <v>20</v>
      </c>
      <c r="AB263" s="9"/>
      <c r="AC263" s="9"/>
      <c r="AD263" s="10">
        <v>8731</v>
      </c>
      <c r="AE263" s="8">
        <v>2.9</v>
      </c>
      <c r="AF263" s="9">
        <v>22</v>
      </c>
      <c r="AG263" s="9"/>
      <c r="AH263" s="9"/>
      <c r="AI263" s="10">
        <v>10630</v>
      </c>
      <c r="AJ263" s="8">
        <v>2.9</v>
      </c>
      <c r="AK263" s="9">
        <v>23</v>
      </c>
      <c r="AL263" s="9"/>
      <c r="AM263" s="9"/>
      <c r="AN263" s="10">
        <v>12917</v>
      </c>
      <c r="AO263" s="8">
        <v>2.9</v>
      </c>
      <c r="AP263" s="9">
        <v>25</v>
      </c>
      <c r="AQ263" s="9"/>
      <c r="AR263" s="9"/>
      <c r="AS263" s="10">
        <v>15867</v>
      </c>
      <c r="AT263" s="8">
        <v>2.9</v>
      </c>
      <c r="AU263" s="9">
        <v>26</v>
      </c>
      <c r="AV263" s="9"/>
      <c r="AW263" s="9"/>
      <c r="AX263" s="10">
        <v>17740</v>
      </c>
      <c r="AY263" s="8">
        <v>2.9</v>
      </c>
      <c r="AZ263" s="9">
        <v>27</v>
      </c>
      <c r="BA263" s="9"/>
      <c r="BB263" s="9"/>
      <c r="BC263" s="10">
        <v>20191</v>
      </c>
      <c r="BD263" s="8">
        <v>2.9</v>
      </c>
      <c r="BE263" s="9">
        <v>28</v>
      </c>
      <c r="BF263" s="9"/>
      <c r="BG263" s="9"/>
      <c r="BH263" s="10">
        <v>23380</v>
      </c>
    </row>
    <row r="264" spans="1:60" x14ac:dyDescent="0.25">
      <c r="A264" s="8">
        <v>2.9</v>
      </c>
      <c r="B264" s="9">
        <v>8</v>
      </c>
      <c r="C264" s="9"/>
      <c r="D264" s="9"/>
      <c r="E264" s="10">
        <v>689</v>
      </c>
      <c r="F264" s="8">
        <v>2.9</v>
      </c>
      <c r="G264" s="9">
        <v>9</v>
      </c>
      <c r="H264" s="9"/>
      <c r="I264" s="9"/>
      <c r="J264" s="10">
        <v>686</v>
      </c>
      <c r="K264" s="8">
        <v>2.9</v>
      </c>
      <c r="L264" s="9">
        <v>12</v>
      </c>
      <c r="M264" s="9"/>
      <c r="N264" s="9"/>
      <c r="O264" s="10">
        <v>1709</v>
      </c>
      <c r="P264" s="8">
        <v>2.9</v>
      </c>
      <c r="Q264" s="9">
        <v>16</v>
      </c>
      <c r="R264" s="9"/>
      <c r="S264" s="9"/>
      <c r="T264" s="10">
        <v>3983</v>
      </c>
      <c r="U264" s="8">
        <v>2.9</v>
      </c>
      <c r="V264" s="9">
        <v>18</v>
      </c>
      <c r="W264" s="9"/>
      <c r="X264" s="9"/>
      <c r="Y264" s="10">
        <v>6114</v>
      </c>
      <c r="Z264" s="8">
        <v>2.9</v>
      </c>
      <c r="AA264" s="9">
        <v>20</v>
      </c>
      <c r="AB264" s="9"/>
      <c r="AC264" s="9"/>
      <c r="AD264" s="10">
        <v>8584</v>
      </c>
      <c r="AE264" s="8">
        <v>2.9</v>
      </c>
      <c r="AF264" s="9">
        <v>22</v>
      </c>
      <c r="AG264" s="9"/>
      <c r="AH264" s="9"/>
      <c r="AI264" s="10">
        <v>10902</v>
      </c>
      <c r="AJ264" s="8">
        <v>2.9</v>
      </c>
      <c r="AK264" s="9">
        <v>23</v>
      </c>
      <c r="AL264" s="9"/>
      <c r="AM264" s="9"/>
      <c r="AN264" s="10">
        <v>13263</v>
      </c>
      <c r="AO264" s="8">
        <v>2.9</v>
      </c>
      <c r="AP264" s="9">
        <v>25</v>
      </c>
      <c r="AQ264" s="9"/>
      <c r="AR264" s="9"/>
      <c r="AS264" s="10">
        <v>15221</v>
      </c>
      <c r="AT264" s="8">
        <v>2.9</v>
      </c>
      <c r="AU264" s="9">
        <v>26</v>
      </c>
      <c r="AV264" s="9"/>
      <c r="AW264" s="9"/>
      <c r="AX264" s="10">
        <v>18219</v>
      </c>
      <c r="AY264" s="8">
        <v>2.9</v>
      </c>
      <c r="AZ264" s="9">
        <v>27</v>
      </c>
      <c r="BA264" s="9"/>
      <c r="BB264" s="9"/>
      <c r="BC264" s="10">
        <v>20301</v>
      </c>
      <c r="BD264" s="8">
        <v>2.9</v>
      </c>
      <c r="BE264" s="9">
        <v>28</v>
      </c>
      <c r="BF264" s="9"/>
      <c r="BG264" s="9"/>
      <c r="BH264" s="10">
        <v>22836</v>
      </c>
    </row>
    <row r="265" spans="1:60" x14ac:dyDescent="0.25">
      <c r="A265" s="8">
        <v>2.9</v>
      </c>
      <c r="B265" s="9">
        <v>9</v>
      </c>
      <c r="C265" s="9"/>
      <c r="D265" s="9"/>
      <c r="E265" s="10">
        <v>807</v>
      </c>
      <c r="F265" s="8">
        <v>2.9</v>
      </c>
      <c r="G265" s="9">
        <v>7</v>
      </c>
      <c r="H265" s="9"/>
      <c r="I265" s="9"/>
      <c r="J265" s="10">
        <v>415</v>
      </c>
      <c r="K265" s="8">
        <v>2.9</v>
      </c>
      <c r="L265" s="9">
        <v>12</v>
      </c>
      <c r="M265" s="9"/>
      <c r="N265" s="9"/>
      <c r="O265" s="10">
        <v>1549</v>
      </c>
      <c r="P265" s="8">
        <v>2.9</v>
      </c>
      <c r="Q265" s="9">
        <v>16</v>
      </c>
      <c r="R265" s="9"/>
      <c r="S265" s="9"/>
      <c r="T265" s="10">
        <v>3967</v>
      </c>
      <c r="U265" s="8">
        <v>2.9</v>
      </c>
      <c r="V265" s="9">
        <v>18</v>
      </c>
      <c r="W265" s="9"/>
      <c r="X265" s="9"/>
      <c r="Y265" s="10">
        <v>5957</v>
      </c>
      <c r="Z265" s="8">
        <v>2.9</v>
      </c>
      <c r="AA265" s="9">
        <v>20</v>
      </c>
      <c r="AB265" s="9"/>
      <c r="AC265" s="9"/>
      <c r="AD265" s="10">
        <v>8321</v>
      </c>
      <c r="AE265" s="8">
        <v>2.9</v>
      </c>
      <c r="AF265" s="9">
        <v>22</v>
      </c>
      <c r="AG265" s="9"/>
      <c r="AH265" s="9"/>
      <c r="AI265" s="10">
        <v>10970</v>
      </c>
      <c r="AJ265" s="8">
        <v>2.9</v>
      </c>
      <c r="AK265" s="9">
        <v>23</v>
      </c>
      <c r="AL265" s="9"/>
      <c r="AM265" s="9"/>
      <c r="AN265" s="10">
        <v>13219</v>
      </c>
      <c r="AO265" s="8">
        <v>2.9</v>
      </c>
      <c r="AP265" s="9">
        <v>25</v>
      </c>
      <c r="AQ265" s="9"/>
      <c r="AR265" s="9"/>
      <c r="AS265" s="10">
        <v>15469</v>
      </c>
      <c r="AT265" s="8">
        <v>2.9</v>
      </c>
      <c r="AU265" s="9">
        <v>26</v>
      </c>
      <c r="AV265" s="9"/>
      <c r="AW265" s="9"/>
      <c r="AX265" s="10">
        <v>17829</v>
      </c>
      <c r="AY265" s="8">
        <v>2.9</v>
      </c>
      <c r="AZ265" s="9">
        <v>27</v>
      </c>
      <c r="BA265" s="9"/>
      <c r="BB265" s="9"/>
      <c r="BC265" s="10">
        <v>19974</v>
      </c>
      <c r="BD265" s="8">
        <v>2.9</v>
      </c>
      <c r="BE265" s="9">
        <v>28</v>
      </c>
      <c r="BF265" s="9"/>
      <c r="BG265" s="9"/>
      <c r="BH265" s="10">
        <v>22956</v>
      </c>
    </row>
    <row r="266" spans="1:60" x14ac:dyDescent="0.25">
      <c r="A266" s="8">
        <v>2.9</v>
      </c>
      <c r="B266" s="9">
        <v>9</v>
      </c>
      <c r="C266" s="9"/>
      <c r="D266" s="9"/>
      <c r="E266" s="10">
        <v>772</v>
      </c>
      <c r="F266" s="8">
        <v>2.9</v>
      </c>
      <c r="G266" s="9">
        <v>9</v>
      </c>
      <c r="H266" s="9"/>
      <c r="I266" s="9"/>
      <c r="J266" s="10">
        <v>664</v>
      </c>
      <c r="K266" s="8">
        <v>2.9</v>
      </c>
      <c r="L266" s="9">
        <v>12</v>
      </c>
      <c r="M266" s="9"/>
      <c r="N266" s="9"/>
      <c r="O266" s="10">
        <v>1490</v>
      </c>
      <c r="P266" s="8">
        <v>2.9</v>
      </c>
      <c r="Q266" s="9">
        <v>16</v>
      </c>
      <c r="R266" s="9"/>
      <c r="S266" s="9"/>
      <c r="T266" s="10">
        <v>3840</v>
      </c>
      <c r="U266" s="8">
        <v>2.9</v>
      </c>
      <c r="V266" s="9">
        <v>18</v>
      </c>
      <c r="W266" s="9"/>
      <c r="X266" s="9"/>
      <c r="Y266" s="10">
        <v>5555</v>
      </c>
      <c r="Z266" s="8">
        <v>2.9</v>
      </c>
      <c r="AA266" s="9">
        <v>20</v>
      </c>
      <c r="AB266" s="9"/>
      <c r="AC266" s="9"/>
      <c r="AD266" s="10">
        <v>8404</v>
      </c>
      <c r="AE266" s="8">
        <v>2.9</v>
      </c>
      <c r="AF266" s="9">
        <v>22</v>
      </c>
      <c r="AG266" s="9"/>
      <c r="AH266" s="9"/>
      <c r="AI266" s="10">
        <v>10816</v>
      </c>
      <c r="AJ266" s="8">
        <v>2.9</v>
      </c>
      <c r="AK266" s="9">
        <v>23</v>
      </c>
      <c r="AL266" s="9"/>
      <c r="AM266" s="9"/>
      <c r="AN266" s="10">
        <v>12760</v>
      </c>
      <c r="AO266" s="8">
        <v>2.9</v>
      </c>
      <c r="AP266" s="9">
        <v>25</v>
      </c>
      <c r="AQ266" s="9"/>
      <c r="AR266" s="9"/>
      <c r="AS266" s="10">
        <v>16000</v>
      </c>
      <c r="AT266" s="8">
        <v>2.9</v>
      </c>
      <c r="AU266" s="9">
        <v>26</v>
      </c>
      <c r="AV266" s="9"/>
      <c r="AW266" s="9"/>
      <c r="AX266" s="10">
        <v>17709</v>
      </c>
      <c r="AY266" s="8">
        <v>2.9</v>
      </c>
      <c r="AZ266" s="9">
        <v>27</v>
      </c>
      <c r="BA266" s="9"/>
      <c r="BB266" s="9"/>
      <c r="BC266" s="10">
        <v>20131</v>
      </c>
      <c r="BD266" s="8">
        <v>2.9</v>
      </c>
      <c r="BE266" s="9">
        <v>28</v>
      </c>
      <c r="BF266" s="9"/>
      <c r="BG266" s="9"/>
      <c r="BH266" s="10">
        <v>23290</v>
      </c>
    </row>
    <row r="267" spans="1:60" x14ac:dyDescent="0.25">
      <c r="A267" s="8">
        <v>2.9</v>
      </c>
      <c r="B267" s="9">
        <v>9</v>
      </c>
      <c r="C267" s="9"/>
      <c r="D267" s="9"/>
      <c r="E267" s="10">
        <v>728</v>
      </c>
      <c r="F267" s="8">
        <v>2.9</v>
      </c>
      <c r="G267" s="9">
        <v>8</v>
      </c>
      <c r="H267" s="9"/>
      <c r="I267" s="9"/>
      <c r="J267" s="10">
        <v>716</v>
      </c>
      <c r="K267" s="8">
        <v>2.9</v>
      </c>
      <c r="L267" s="9">
        <v>12</v>
      </c>
      <c r="M267" s="9"/>
      <c r="N267" s="9"/>
      <c r="O267" s="10">
        <v>1720</v>
      </c>
      <c r="P267" s="8">
        <v>2.9</v>
      </c>
      <c r="Q267" s="9">
        <v>16</v>
      </c>
      <c r="R267" s="9"/>
      <c r="S267" s="9"/>
      <c r="T267" s="10">
        <v>4233</v>
      </c>
      <c r="U267" s="8">
        <v>2.9</v>
      </c>
      <c r="V267" s="9">
        <v>18</v>
      </c>
      <c r="W267" s="9"/>
      <c r="X267" s="9"/>
      <c r="Y267" s="10">
        <v>6179</v>
      </c>
      <c r="Z267" s="8">
        <v>2.9</v>
      </c>
      <c r="AA267" s="9">
        <v>20</v>
      </c>
      <c r="AB267" s="9"/>
      <c r="AC267" s="9"/>
      <c r="AD267" s="10">
        <v>8673</v>
      </c>
      <c r="AE267" s="8">
        <v>2.9</v>
      </c>
      <c r="AF267" s="9">
        <v>22</v>
      </c>
      <c r="AG267" s="9"/>
      <c r="AH267" s="9"/>
      <c r="AI267" s="10">
        <v>10668</v>
      </c>
      <c r="AJ267" s="8">
        <v>2.9</v>
      </c>
      <c r="AK267" s="9">
        <v>23</v>
      </c>
      <c r="AL267" s="9"/>
      <c r="AM267" s="9"/>
      <c r="AN267" s="10">
        <v>13197</v>
      </c>
      <c r="AO267" s="8">
        <v>2.9</v>
      </c>
      <c r="AP267" s="9">
        <v>25</v>
      </c>
      <c r="AQ267" s="9"/>
      <c r="AR267" s="9"/>
      <c r="AS267" s="10">
        <v>15374</v>
      </c>
      <c r="AT267" s="8">
        <v>2.9</v>
      </c>
      <c r="AU267" s="9">
        <v>26</v>
      </c>
      <c r="AV267" s="9"/>
      <c r="AW267" s="9"/>
      <c r="AX267" s="10">
        <v>17576</v>
      </c>
      <c r="AY267" s="8">
        <v>2.9</v>
      </c>
      <c r="AZ267" s="9">
        <v>27</v>
      </c>
      <c r="BA267" s="9"/>
      <c r="BB267" s="9"/>
      <c r="BC267" s="10">
        <v>19632</v>
      </c>
      <c r="BD267" s="8">
        <v>2.9</v>
      </c>
      <c r="BE267" s="9">
        <v>28</v>
      </c>
      <c r="BF267" s="9"/>
      <c r="BG267" s="9"/>
      <c r="BH267" s="10">
        <v>23016</v>
      </c>
    </row>
    <row r="268" spans="1:60" x14ac:dyDescent="0.25">
      <c r="A268" s="8">
        <v>2.9</v>
      </c>
      <c r="B268" s="9">
        <v>8</v>
      </c>
      <c r="C268" s="9"/>
      <c r="D268" s="9"/>
      <c r="E268" s="10">
        <v>739</v>
      </c>
      <c r="F268" s="8">
        <v>2.9</v>
      </c>
      <c r="G268" s="9">
        <v>6</v>
      </c>
      <c r="H268" s="9"/>
      <c r="I268" s="9"/>
      <c r="J268" s="10">
        <v>286</v>
      </c>
      <c r="K268" s="8">
        <v>2.9</v>
      </c>
      <c r="L268" s="9">
        <v>12</v>
      </c>
      <c r="M268" s="9"/>
      <c r="N268" s="9"/>
      <c r="O268" s="10">
        <v>1670</v>
      </c>
      <c r="P268" s="8">
        <v>2.9</v>
      </c>
      <c r="Q268" s="9">
        <v>16</v>
      </c>
      <c r="R268" s="9"/>
      <c r="S268" s="9"/>
      <c r="T268" s="10">
        <v>3816</v>
      </c>
      <c r="U268" s="8">
        <v>2.9</v>
      </c>
      <c r="V268" s="9">
        <v>18</v>
      </c>
      <c r="W268" s="9"/>
      <c r="X268" s="9"/>
      <c r="Y268" s="10">
        <v>5937</v>
      </c>
      <c r="Z268" s="8">
        <v>2.9</v>
      </c>
      <c r="AA268" s="9">
        <v>20</v>
      </c>
      <c r="AB268" s="9"/>
      <c r="AC268" s="9"/>
      <c r="AD268" s="10">
        <v>8565</v>
      </c>
      <c r="AE268" s="8">
        <v>2.9</v>
      </c>
      <c r="AF268" s="9">
        <v>22</v>
      </c>
      <c r="AG268" s="9"/>
      <c r="AH268" s="9"/>
      <c r="AI268" s="10">
        <v>10656</v>
      </c>
      <c r="AJ268" s="8">
        <v>2.9</v>
      </c>
      <c r="AK268" s="9">
        <v>23</v>
      </c>
      <c r="AL268" s="9"/>
      <c r="AM268" s="9"/>
      <c r="AN268" s="10">
        <v>13034</v>
      </c>
      <c r="AO268" s="8">
        <v>2.9</v>
      </c>
      <c r="AP268" s="9">
        <v>25</v>
      </c>
      <c r="AQ268" s="9"/>
      <c r="AR268" s="9"/>
      <c r="AS268" s="10">
        <v>16090</v>
      </c>
      <c r="AT268" s="8">
        <v>2.9</v>
      </c>
      <c r="AU268" s="9">
        <v>26</v>
      </c>
      <c r="AV268" s="9"/>
      <c r="AW268" s="9"/>
      <c r="AX268" s="10">
        <v>17944</v>
      </c>
      <c r="AY268" s="8">
        <v>2.9</v>
      </c>
      <c r="AZ268" s="9">
        <v>27</v>
      </c>
      <c r="BA268" s="9"/>
      <c r="BB268" s="9"/>
      <c r="BC268" s="10">
        <v>20591</v>
      </c>
      <c r="BD268" s="8">
        <v>2.9</v>
      </c>
      <c r="BE268" s="9">
        <v>28</v>
      </c>
      <c r="BF268" s="9"/>
      <c r="BG268" s="9"/>
      <c r="BH268" s="10">
        <v>22892</v>
      </c>
    </row>
    <row r="269" spans="1:60" x14ac:dyDescent="0.25">
      <c r="A269" s="8">
        <v>2.9</v>
      </c>
      <c r="B269" s="9">
        <v>9</v>
      </c>
      <c r="C269" s="9"/>
      <c r="D269" s="9"/>
      <c r="E269" s="10">
        <v>704</v>
      </c>
      <c r="F269" s="8">
        <v>2.9</v>
      </c>
      <c r="G269" s="9">
        <v>7</v>
      </c>
      <c r="H269" s="9"/>
      <c r="I269" s="9"/>
      <c r="J269" s="10">
        <v>469</v>
      </c>
      <c r="K269" s="8">
        <v>2.9</v>
      </c>
      <c r="L269" s="9">
        <v>12</v>
      </c>
      <c r="M269" s="9"/>
      <c r="N269" s="9"/>
      <c r="O269" s="10">
        <v>1495</v>
      </c>
      <c r="P269" s="8">
        <v>2.9</v>
      </c>
      <c r="Q269" s="9">
        <v>16</v>
      </c>
      <c r="R269" s="9"/>
      <c r="S269" s="9"/>
      <c r="T269" s="10">
        <v>3709</v>
      </c>
      <c r="U269" s="8">
        <v>2.9</v>
      </c>
      <c r="V269" s="9">
        <v>18</v>
      </c>
      <c r="W269" s="9"/>
      <c r="X269" s="9"/>
      <c r="Y269" s="10">
        <v>6274</v>
      </c>
      <c r="Z269" s="8">
        <v>2.9</v>
      </c>
      <c r="AA269" s="9">
        <v>20</v>
      </c>
      <c r="AB269" s="9"/>
      <c r="AC269" s="9"/>
      <c r="AD269" s="10">
        <v>8365</v>
      </c>
      <c r="AE269" s="8">
        <v>2.9</v>
      </c>
      <c r="AF269" s="9">
        <v>22</v>
      </c>
      <c r="AG269" s="9"/>
      <c r="AH269" s="9"/>
      <c r="AI269" s="10">
        <v>10919</v>
      </c>
      <c r="AJ269" s="8">
        <v>2.9</v>
      </c>
      <c r="AK269" s="9">
        <v>23</v>
      </c>
      <c r="AL269" s="9"/>
      <c r="AM269" s="9"/>
      <c r="AN269" s="10">
        <v>13098</v>
      </c>
      <c r="AO269" s="8">
        <v>2.9</v>
      </c>
      <c r="AP269" s="9">
        <v>25</v>
      </c>
      <c r="AQ269" s="9"/>
      <c r="AR269" s="9"/>
      <c r="AS269" s="10">
        <v>16052</v>
      </c>
      <c r="AT269" s="8">
        <v>2.9</v>
      </c>
      <c r="AU269" s="9">
        <v>26</v>
      </c>
      <c r="AV269" s="9"/>
      <c r="AW269" s="9"/>
      <c r="AX269" s="10">
        <v>17508</v>
      </c>
      <c r="AY269" s="8">
        <v>2.9</v>
      </c>
      <c r="AZ269" s="9">
        <v>27</v>
      </c>
      <c r="BA269" s="9"/>
      <c r="BB269" s="9"/>
      <c r="BC269" s="10">
        <v>20095</v>
      </c>
      <c r="BD269" s="8">
        <v>2.9</v>
      </c>
      <c r="BE269" s="9">
        <v>28</v>
      </c>
      <c r="BF269" s="9"/>
      <c r="BG269" s="9"/>
      <c r="BH269" s="10">
        <v>22945</v>
      </c>
    </row>
    <row r="270" spans="1:60" x14ac:dyDescent="0.25">
      <c r="A270" s="8">
        <v>2.9</v>
      </c>
      <c r="B270" s="9">
        <v>9</v>
      </c>
      <c r="C270" s="9"/>
      <c r="D270" s="9"/>
      <c r="E270" s="10">
        <v>744</v>
      </c>
      <c r="F270" s="8">
        <v>2.9</v>
      </c>
      <c r="G270" s="9">
        <v>8</v>
      </c>
      <c r="H270" s="9"/>
      <c r="I270" s="9"/>
      <c r="J270" s="10">
        <v>631</v>
      </c>
      <c r="K270" s="8">
        <v>2.9</v>
      </c>
      <c r="L270" s="9">
        <v>12</v>
      </c>
      <c r="M270" s="9"/>
      <c r="N270" s="9"/>
      <c r="O270" s="10">
        <v>1652</v>
      </c>
      <c r="P270" s="8">
        <v>2.9</v>
      </c>
      <c r="Q270" s="9">
        <v>16</v>
      </c>
      <c r="R270" s="9"/>
      <c r="S270" s="9"/>
      <c r="T270" s="10">
        <v>3863</v>
      </c>
      <c r="U270" s="8">
        <v>2.9</v>
      </c>
      <c r="V270" s="9">
        <v>18</v>
      </c>
      <c r="W270" s="9"/>
      <c r="X270" s="9"/>
      <c r="Y270" s="10">
        <v>6204</v>
      </c>
      <c r="Z270" s="8">
        <v>2.9</v>
      </c>
      <c r="AA270" s="9">
        <v>20</v>
      </c>
      <c r="AB270" s="9"/>
      <c r="AC270" s="9"/>
      <c r="AD270" s="10">
        <v>8186</v>
      </c>
      <c r="AE270" s="8">
        <v>2.9</v>
      </c>
      <c r="AF270" s="9">
        <v>22</v>
      </c>
      <c r="AG270" s="9"/>
      <c r="AH270" s="9"/>
      <c r="AI270" s="10">
        <v>10629</v>
      </c>
      <c r="AJ270" s="8">
        <v>2.9</v>
      </c>
      <c r="AK270" s="9">
        <v>23</v>
      </c>
      <c r="AL270" s="9"/>
      <c r="AM270" s="9"/>
      <c r="AN270" s="10">
        <v>12915</v>
      </c>
      <c r="AO270" s="8">
        <v>2.9</v>
      </c>
      <c r="AP270" s="9">
        <v>25</v>
      </c>
      <c r="AQ270" s="9"/>
      <c r="AR270" s="9"/>
      <c r="AS270" s="10">
        <v>15797</v>
      </c>
      <c r="AT270" s="8">
        <v>2.9</v>
      </c>
      <c r="AU270" s="9">
        <v>26</v>
      </c>
      <c r="AV270" s="9"/>
      <c r="AW270" s="9"/>
      <c r="AX270" s="10">
        <v>17784</v>
      </c>
      <c r="AY270" s="8">
        <v>2.9</v>
      </c>
      <c r="AZ270" s="9">
        <v>27</v>
      </c>
      <c r="BA270" s="9"/>
      <c r="BB270" s="9"/>
      <c r="BC270" s="10">
        <v>20448</v>
      </c>
      <c r="BD270" s="8">
        <v>2.9</v>
      </c>
      <c r="BE270" s="9">
        <v>28</v>
      </c>
      <c r="BF270" s="9"/>
      <c r="BG270" s="9"/>
      <c r="BH270" s="10">
        <v>23560</v>
      </c>
    </row>
    <row r="271" spans="1:60" x14ac:dyDescent="0.25">
      <c r="A271" s="8">
        <v>2.9</v>
      </c>
      <c r="B271" s="9">
        <v>9</v>
      </c>
      <c r="C271" s="9"/>
      <c r="D271" s="9"/>
      <c r="E271" s="10">
        <v>776</v>
      </c>
      <c r="F271" s="8">
        <v>2.9</v>
      </c>
      <c r="G271" s="9">
        <v>9</v>
      </c>
      <c r="H271" s="9"/>
      <c r="I271" s="9"/>
      <c r="J271" s="10">
        <v>696</v>
      </c>
      <c r="K271" s="8">
        <v>2.9</v>
      </c>
      <c r="L271" s="9">
        <v>11</v>
      </c>
      <c r="M271" s="9"/>
      <c r="N271" s="9"/>
      <c r="O271" s="10">
        <v>1648</v>
      </c>
      <c r="P271" s="8">
        <v>2.9</v>
      </c>
      <c r="Q271" s="9">
        <v>15</v>
      </c>
      <c r="R271" s="9"/>
      <c r="S271" s="9"/>
      <c r="T271" s="10">
        <v>3562</v>
      </c>
      <c r="U271" s="8">
        <v>2.9</v>
      </c>
      <c r="V271" s="9">
        <v>18</v>
      </c>
      <c r="W271" s="9"/>
      <c r="X271" s="9"/>
      <c r="Y271" s="10">
        <v>6408</v>
      </c>
      <c r="Z271" s="8">
        <v>2.9</v>
      </c>
      <c r="AA271" s="9">
        <v>20</v>
      </c>
      <c r="AB271" s="9"/>
      <c r="AC271" s="9"/>
      <c r="AD271" s="10">
        <v>8730</v>
      </c>
      <c r="AE271" s="8">
        <v>2.9</v>
      </c>
      <c r="AF271" s="9">
        <v>22</v>
      </c>
      <c r="AG271" s="9"/>
      <c r="AH271" s="9"/>
      <c r="AI271" s="10">
        <v>11171</v>
      </c>
      <c r="AJ271" s="8">
        <v>2.9</v>
      </c>
      <c r="AK271" s="9">
        <v>23</v>
      </c>
      <c r="AL271" s="9"/>
      <c r="AM271" s="9"/>
      <c r="AN271" s="10">
        <v>13072</v>
      </c>
      <c r="AO271" s="8">
        <v>2.9</v>
      </c>
      <c r="AP271" s="9">
        <v>25</v>
      </c>
      <c r="AQ271" s="9"/>
      <c r="AR271" s="9"/>
      <c r="AS271" s="10">
        <v>15661</v>
      </c>
      <c r="AT271" s="8">
        <v>2.9</v>
      </c>
      <c r="AU271" s="9">
        <v>26</v>
      </c>
      <c r="AV271" s="9"/>
      <c r="AW271" s="9"/>
      <c r="AX271" s="10">
        <v>17939</v>
      </c>
      <c r="AY271" s="8">
        <v>2.9</v>
      </c>
      <c r="AZ271" s="9">
        <v>27</v>
      </c>
      <c r="BA271" s="9"/>
      <c r="BB271" s="9"/>
      <c r="BC271" s="10">
        <v>20318</v>
      </c>
      <c r="BD271" s="8">
        <v>2.9</v>
      </c>
      <c r="BE271" s="9">
        <v>28</v>
      </c>
      <c r="BF271" s="9"/>
      <c r="BG271" s="9"/>
      <c r="BH271" s="10">
        <v>22653</v>
      </c>
    </row>
    <row r="272" spans="1:60" x14ac:dyDescent="0.25">
      <c r="A272" s="8">
        <v>2.9</v>
      </c>
      <c r="B272" s="9">
        <v>9</v>
      </c>
      <c r="C272" s="9"/>
      <c r="D272" s="9"/>
      <c r="E272" s="10">
        <v>710</v>
      </c>
      <c r="F272" s="8">
        <v>2.9</v>
      </c>
      <c r="G272" s="9">
        <v>8</v>
      </c>
      <c r="H272" s="9"/>
      <c r="I272" s="9"/>
      <c r="J272" s="10">
        <v>546</v>
      </c>
      <c r="K272" s="8">
        <v>2.9</v>
      </c>
      <c r="L272" s="9">
        <v>12</v>
      </c>
      <c r="M272" s="9"/>
      <c r="N272" s="9"/>
      <c r="O272" s="10">
        <v>1706</v>
      </c>
      <c r="P272" s="8">
        <v>2.9</v>
      </c>
      <c r="Q272" s="9">
        <v>16</v>
      </c>
      <c r="R272" s="9"/>
      <c r="S272" s="9"/>
      <c r="T272" s="10">
        <v>3813</v>
      </c>
      <c r="U272" s="8">
        <v>2.9</v>
      </c>
      <c r="V272" s="9">
        <v>18</v>
      </c>
      <c r="W272" s="9"/>
      <c r="X272" s="9"/>
      <c r="Y272" s="10">
        <v>6044</v>
      </c>
      <c r="Z272" s="8">
        <v>2.9</v>
      </c>
      <c r="AA272" s="9">
        <v>20</v>
      </c>
      <c r="AB272" s="9"/>
      <c r="AC272" s="9"/>
      <c r="AD272" s="10">
        <v>8612</v>
      </c>
      <c r="AE272" s="8">
        <v>2.9</v>
      </c>
      <c r="AF272" s="9">
        <v>22</v>
      </c>
      <c r="AG272" s="9"/>
      <c r="AH272" s="9"/>
      <c r="AI272" s="10">
        <v>10557</v>
      </c>
      <c r="AJ272" s="8">
        <v>2.9</v>
      </c>
      <c r="AK272" s="9">
        <v>23</v>
      </c>
      <c r="AL272" s="9"/>
      <c r="AM272" s="9"/>
      <c r="AN272" s="10">
        <v>13337</v>
      </c>
      <c r="AO272" s="8">
        <v>2.9</v>
      </c>
      <c r="AP272" s="9">
        <v>25</v>
      </c>
      <c r="AQ272" s="9"/>
      <c r="AR272" s="9"/>
      <c r="AS272" s="10">
        <v>15957</v>
      </c>
      <c r="AT272" s="8">
        <v>2.9</v>
      </c>
      <c r="AU272" s="9">
        <v>26</v>
      </c>
      <c r="AV272" s="9"/>
      <c r="AW272" s="9"/>
      <c r="AX272" s="10">
        <v>17877</v>
      </c>
      <c r="AY272" s="8">
        <v>2.9</v>
      </c>
      <c r="AZ272" s="9">
        <v>27</v>
      </c>
      <c r="BA272" s="9"/>
      <c r="BB272" s="9"/>
      <c r="BC272" s="10">
        <v>20197</v>
      </c>
      <c r="BD272" s="8">
        <v>2.9</v>
      </c>
      <c r="BE272" s="9">
        <v>28</v>
      </c>
      <c r="BF272" s="9"/>
      <c r="BG272" s="9"/>
      <c r="BH272" s="10">
        <v>23122</v>
      </c>
    </row>
    <row r="273" spans="1:60" x14ac:dyDescent="0.25">
      <c r="A273" s="20">
        <v>2.9</v>
      </c>
      <c r="B273" s="21">
        <v>9</v>
      </c>
      <c r="C273" s="21"/>
      <c r="D273" s="21"/>
      <c r="E273" s="22">
        <v>763</v>
      </c>
      <c r="F273" s="20">
        <v>2.9</v>
      </c>
      <c r="G273" s="21">
        <v>8</v>
      </c>
      <c r="H273" s="21"/>
      <c r="I273" s="21"/>
      <c r="J273" s="22">
        <v>440</v>
      </c>
      <c r="K273" s="20">
        <v>2.9</v>
      </c>
      <c r="L273" s="21">
        <v>12</v>
      </c>
      <c r="M273" s="21"/>
      <c r="N273" s="21"/>
      <c r="O273" s="22">
        <v>1483</v>
      </c>
      <c r="P273" s="20">
        <v>2.9</v>
      </c>
      <c r="Q273" s="21">
        <v>16</v>
      </c>
      <c r="R273" s="21"/>
      <c r="S273" s="21"/>
      <c r="T273" s="22">
        <v>3917</v>
      </c>
      <c r="U273" s="20">
        <v>2.9</v>
      </c>
      <c r="V273" s="21">
        <v>18</v>
      </c>
      <c r="W273" s="21"/>
      <c r="X273" s="21"/>
      <c r="Y273" s="22">
        <v>6286</v>
      </c>
      <c r="Z273" s="20">
        <v>2.9</v>
      </c>
      <c r="AA273" s="21">
        <v>20</v>
      </c>
      <c r="AB273" s="21"/>
      <c r="AC273" s="21"/>
      <c r="AD273" s="22">
        <v>8791</v>
      </c>
      <c r="AE273" s="20">
        <v>2.9</v>
      </c>
      <c r="AF273" s="21">
        <v>22</v>
      </c>
      <c r="AG273" s="21"/>
      <c r="AH273" s="21"/>
      <c r="AI273" s="22">
        <v>10367</v>
      </c>
      <c r="AJ273" s="20">
        <v>2.9</v>
      </c>
      <c r="AK273" s="21">
        <v>23</v>
      </c>
      <c r="AL273" s="21"/>
      <c r="AM273" s="21"/>
      <c r="AN273" s="22">
        <v>13484</v>
      </c>
      <c r="AO273" s="20">
        <v>2.9</v>
      </c>
      <c r="AP273" s="21">
        <v>25</v>
      </c>
      <c r="AQ273" s="21"/>
      <c r="AR273" s="21"/>
      <c r="AS273" s="22">
        <v>15573</v>
      </c>
      <c r="AT273" s="20">
        <v>2.9</v>
      </c>
      <c r="AU273" s="21">
        <v>26</v>
      </c>
      <c r="AV273" s="21"/>
      <c r="AW273" s="21"/>
      <c r="AX273" s="22">
        <v>18000</v>
      </c>
      <c r="AY273" s="20">
        <v>2.9</v>
      </c>
      <c r="AZ273" s="21">
        <v>27</v>
      </c>
      <c r="BA273" s="21"/>
      <c r="BB273" s="21"/>
      <c r="BC273" s="22">
        <v>19936</v>
      </c>
      <c r="BD273" s="20">
        <v>2.9</v>
      </c>
      <c r="BE273" s="21">
        <v>28</v>
      </c>
      <c r="BF273" s="21"/>
      <c r="BG273" s="21"/>
      <c r="BH273" s="22">
        <v>23421</v>
      </c>
    </row>
    <row r="274" spans="1:60" x14ac:dyDescent="0.25">
      <c r="A274" s="8">
        <v>2.1</v>
      </c>
      <c r="B274" s="9"/>
      <c r="C274" s="9">
        <v>169.65110103718155</v>
      </c>
      <c r="D274" s="9"/>
      <c r="E274" s="10"/>
      <c r="F274" s="8">
        <v>2.1</v>
      </c>
      <c r="G274" s="9"/>
      <c r="H274" s="9">
        <v>302.28389689024465</v>
      </c>
      <c r="I274" s="9"/>
      <c r="J274" s="10"/>
      <c r="K274" s="8">
        <v>2.1</v>
      </c>
      <c r="L274" s="9"/>
      <c r="M274" s="9">
        <v>538.60867250797082</v>
      </c>
      <c r="N274" s="9"/>
      <c r="O274" s="10"/>
      <c r="P274" s="8">
        <v>2.1</v>
      </c>
      <c r="Q274" s="9"/>
      <c r="R274" s="9">
        <v>959.69155182460099</v>
      </c>
      <c r="S274" s="9"/>
      <c r="T274" s="10"/>
      <c r="U274" s="8">
        <v>2.1</v>
      </c>
      <c r="V274" s="9"/>
      <c r="W274" s="9">
        <v>1345.4711427978</v>
      </c>
      <c r="X274" s="9"/>
      <c r="Y274" s="10"/>
      <c r="Z274" s="8">
        <v>2.1</v>
      </c>
      <c r="AA274" s="9"/>
      <c r="AB274" s="9">
        <v>1709.97594666022</v>
      </c>
      <c r="AC274" s="9"/>
      <c r="AD274" s="10"/>
      <c r="AE274" s="8">
        <v>2.1</v>
      </c>
      <c r="AF274" s="9"/>
      <c r="AG274" s="9">
        <v>2059.4362155323201</v>
      </c>
      <c r="AH274" s="9"/>
      <c r="AI274" s="10"/>
      <c r="AJ274" s="8">
        <v>2.1</v>
      </c>
      <c r="AK274" s="9"/>
      <c r="AL274" s="9">
        <v>2397.3570328252399</v>
      </c>
      <c r="AM274" s="9"/>
      <c r="AN274" s="10"/>
      <c r="AO274" s="8">
        <v>2.1</v>
      </c>
      <c r="AP274" s="9"/>
      <c r="AQ274" s="9">
        <v>2725.97399628228</v>
      </c>
      <c r="AR274" s="9"/>
      <c r="AS274" s="10"/>
      <c r="AT274" s="8">
        <v>2.1</v>
      </c>
      <c r="AU274" s="9"/>
      <c r="AV274" s="9">
        <v>3046.8307578588901</v>
      </c>
      <c r="AW274" s="9"/>
      <c r="AX274" s="10"/>
      <c r="AY274" s="8">
        <v>2.1</v>
      </c>
      <c r="AZ274" s="9"/>
      <c r="BA274" s="9">
        <v>3361.0535598830102</v>
      </c>
      <c r="BB274" s="9"/>
      <c r="BC274" s="10"/>
      <c r="BD274" s="8">
        <v>2.1</v>
      </c>
      <c r="BE274" s="9"/>
      <c r="BF274" s="9">
        <v>3669.4981690167601</v>
      </c>
      <c r="BG274" s="9"/>
      <c r="BH274" s="10"/>
    </row>
    <row r="275" spans="1:60" x14ac:dyDescent="0.25">
      <c r="A275" s="8">
        <v>2.2000000000000002</v>
      </c>
      <c r="B275" s="9"/>
      <c r="C275" s="9">
        <v>66.840550003336958</v>
      </c>
      <c r="D275" s="9"/>
      <c r="E275" s="10"/>
      <c r="F275" s="8">
        <v>2.2000000000000002</v>
      </c>
      <c r="G275" s="9"/>
      <c r="H275" s="9">
        <v>109.66333276546752</v>
      </c>
      <c r="I275" s="9"/>
      <c r="J275" s="10"/>
      <c r="K275" s="8">
        <v>2.2000000000000002</v>
      </c>
      <c r="L275" s="9"/>
      <c r="M275" s="9">
        <v>179.92141825028776</v>
      </c>
      <c r="N275" s="9"/>
      <c r="O275" s="10"/>
      <c r="P275" s="8">
        <v>2.2000000000000002</v>
      </c>
      <c r="Q275" s="9"/>
      <c r="R275" s="9">
        <v>295.19180138506101</v>
      </c>
      <c r="S275" s="9"/>
      <c r="T275" s="10"/>
      <c r="U275" s="8">
        <v>2.2000000000000002</v>
      </c>
      <c r="V275" s="9"/>
      <c r="W275" s="9">
        <v>394.351740575397</v>
      </c>
      <c r="X275" s="9"/>
      <c r="Y275" s="10"/>
      <c r="Z275" s="8">
        <v>2.2000000000000002</v>
      </c>
      <c r="AA275" s="9"/>
      <c r="AB275" s="9">
        <v>484.31254295922002</v>
      </c>
      <c r="AC275" s="9"/>
      <c r="AD275" s="10"/>
      <c r="AE275" s="8">
        <v>2.2000000000000002</v>
      </c>
      <c r="AF275" s="9"/>
      <c r="AG275" s="9">
        <v>567.99845529372305</v>
      </c>
      <c r="AH275" s="9"/>
      <c r="AI275" s="10"/>
      <c r="AJ275" s="8">
        <v>2.2000000000000002</v>
      </c>
      <c r="AK275" s="9"/>
      <c r="AL275" s="9">
        <v>647.00135099392605</v>
      </c>
      <c r="AM275" s="9"/>
      <c r="AN275" s="10"/>
      <c r="AO275" s="8">
        <v>2.2000000000000002</v>
      </c>
      <c r="AP275" s="9"/>
      <c r="AQ275" s="9">
        <v>722.31115671705697</v>
      </c>
      <c r="AR275" s="9"/>
      <c r="AS275" s="10"/>
      <c r="AT275" s="8">
        <v>2.2000000000000002</v>
      </c>
      <c r="AU275" s="9"/>
      <c r="AV275" s="9">
        <v>794.59740469437395</v>
      </c>
      <c r="AW275" s="9"/>
      <c r="AX275" s="10"/>
      <c r="AY275" s="8">
        <v>2.2000000000000002</v>
      </c>
      <c r="AZ275" s="9"/>
      <c r="BA275" s="9">
        <v>864.34009251586303</v>
      </c>
      <c r="BB275" s="9"/>
      <c r="BC275" s="10"/>
      <c r="BD275" s="8">
        <v>2.2000000000000002</v>
      </c>
      <c r="BE275" s="9"/>
      <c r="BF275" s="9">
        <v>931.89843006979197</v>
      </c>
      <c r="BG275" s="9"/>
      <c r="BH275" s="10"/>
    </row>
    <row r="276" spans="1:60" x14ac:dyDescent="0.25">
      <c r="A276" s="8">
        <v>2.2999999999999998</v>
      </c>
      <c r="B276" s="9"/>
      <c r="C276" s="9">
        <v>33.239349355906192</v>
      </c>
      <c r="D276" s="9"/>
      <c r="E276" s="10"/>
      <c r="F276" s="8">
        <v>2.2999999999999998</v>
      </c>
      <c r="G276" s="9"/>
      <c r="H276" s="9">
        <v>51.262084406195058</v>
      </c>
      <c r="I276" s="9"/>
      <c r="J276" s="10"/>
      <c r="K276" s="8">
        <v>2.2999999999999998</v>
      </c>
      <c r="L276" s="9"/>
      <c r="M276" s="9">
        <v>79.056941504209632</v>
      </c>
      <c r="N276" s="9"/>
      <c r="O276" s="10"/>
      <c r="P276" s="8">
        <v>2.2999999999999998</v>
      </c>
      <c r="Q276" s="9"/>
      <c r="R276" s="9">
        <v>121.92247101050501</v>
      </c>
      <c r="S276" s="9"/>
      <c r="T276" s="10"/>
      <c r="U276" s="8">
        <v>2.2999999999999998</v>
      </c>
      <c r="V276" s="9"/>
      <c r="W276" s="9">
        <v>157.08719789488799</v>
      </c>
      <c r="X276" s="9"/>
      <c r="Y276" s="10"/>
      <c r="Z276" s="8">
        <v>2.2999999999999998</v>
      </c>
      <c r="AA276" s="9"/>
      <c r="AB276" s="9">
        <v>188.03015465278699</v>
      </c>
      <c r="AC276" s="9"/>
      <c r="AD276" s="10"/>
      <c r="AE276" s="8">
        <v>2.2999999999999998</v>
      </c>
      <c r="AF276" s="9"/>
      <c r="AG276" s="9">
        <v>216.17041752373299</v>
      </c>
      <c r="AH276" s="9"/>
      <c r="AI276" s="10"/>
      <c r="AJ276" s="8">
        <v>2.2999999999999998</v>
      </c>
      <c r="AK276" s="9"/>
      <c r="AL276" s="9">
        <v>242.261577126367</v>
      </c>
      <c r="AM276" s="9"/>
      <c r="AN276" s="10"/>
      <c r="AO276" s="8">
        <v>2.2999999999999998</v>
      </c>
      <c r="AP276" s="9"/>
      <c r="AQ276" s="9">
        <v>266.763424353971</v>
      </c>
      <c r="AR276" s="9"/>
      <c r="AS276" s="10"/>
      <c r="AT276" s="8">
        <v>2.2999999999999998</v>
      </c>
      <c r="AU276" s="9"/>
      <c r="AV276" s="9">
        <v>289.98214000850299</v>
      </c>
      <c r="AW276" s="9"/>
      <c r="AX276" s="10"/>
      <c r="AY276" s="8">
        <v>2.2999999999999998</v>
      </c>
      <c r="AZ276" s="9"/>
      <c r="BA276" s="9">
        <v>312.13435876884699</v>
      </c>
      <c r="BB276" s="9"/>
      <c r="BC276" s="10"/>
      <c r="BD276" s="8">
        <v>2.2999999999999998</v>
      </c>
      <c r="BE276" s="9"/>
      <c r="BF276" s="9">
        <v>333.38035803787898</v>
      </c>
      <c r="BG276" s="9"/>
      <c r="BH276" s="10"/>
    </row>
    <row r="277" spans="1:60" x14ac:dyDescent="0.25">
      <c r="A277" s="8">
        <v>2.4</v>
      </c>
      <c r="B277" s="9"/>
      <c r="C277" s="9">
        <v>19.305651311829745</v>
      </c>
      <c r="D277" s="9"/>
      <c r="E277" s="10"/>
      <c r="F277" s="8">
        <v>2.4</v>
      </c>
      <c r="G277" s="9"/>
      <c r="H277" s="9">
        <v>28.374181628841846</v>
      </c>
      <c r="I277" s="9"/>
      <c r="J277" s="10"/>
      <c r="K277" s="8">
        <v>2.4</v>
      </c>
      <c r="L277" s="9"/>
      <c r="M277" s="9">
        <v>41.702513430001503</v>
      </c>
      <c r="N277" s="9"/>
      <c r="O277" s="10"/>
      <c r="P277" s="8">
        <v>2.4</v>
      </c>
      <c r="Q277" s="9"/>
      <c r="R277" s="9">
        <v>61.291622402225997</v>
      </c>
      <c r="S277" s="9"/>
      <c r="T277" s="10"/>
      <c r="U277" s="8">
        <v>2.4</v>
      </c>
      <c r="V277" s="9"/>
      <c r="W277" s="9">
        <v>76.776727082725799</v>
      </c>
      <c r="X277" s="9"/>
      <c r="Y277" s="10"/>
      <c r="Z277" s="8">
        <v>2.4</v>
      </c>
      <c r="AA277" s="9"/>
      <c r="AB277" s="9">
        <v>90.082411532038805</v>
      </c>
      <c r="AC277" s="9"/>
      <c r="AD277" s="10"/>
      <c r="AE277" s="8">
        <v>2.4</v>
      </c>
      <c r="AF277" s="9"/>
      <c r="AG277" s="9">
        <v>101.971521636218</v>
      </c>
      <c r="AH277" s="9"/>
      <c r="AI277" s="10"/>
      <c r="AJ277" s="8">
        <v>2.4</v>
      </c>
      <c r="AK277" s="9"/>
      <c r="AL277" s="9">
        <v>112.841403997456</v>
      </c>
      <c r="AM277" s="9"/>
      <c r="AN277" s="10"/>
      <c r="AO277" s="8">
        <v>2.4</v>
      </c>
      <c r="AP277" s="9"/>
      <c r="AQ277" s="9">
        <v>122.93092287849601</v>
      </c>
      <c r="AR277" s="9"/>
      <c r="AS277" s="10"/>
      <c r="AT277" s="8">
        <v>2.4</v>
      </c>
      <c r="AU277" s="9"/>
      <c r="AV277" s="9">
        <v>132.39722737593701</v>
      </c>
      <c r="AW277" s="9"/>
      <c r="AX277" s="10"/>
      <c r="AY277" s="8">
        <v>2.4</v>
      </c>
      <c r="AZ277" s="9"/>
      <c r="BA277" s="9">
        <v>141.35037283708201</v>
      </c>
      <c r="BB277" s="9"/>
      <c r="BC277" s="10"/>
      <c r="BD277" s="8">
        <v>2.4</v>
      </c>
      <c r="BE277" s="9"/>
      <c r="BF277" s="9">
        <v>149.87106257850201</v>
      </c>
      <c r="BG277" s="9"/>
      <c r="BH277" s="10"/>
    </row>
    <row r="278" spans="1:60" x14ac:dyDescent="0.25">
      <c r="A278" s="8">
        <v>2.5</v>
      </c>
      <c r="B278" s="9"/>
      <c r="C278" s="9">
        <v>12.5</v>
      </c>
      <c r="D278" s="9"/>
      <c r="E278" s="10"/>
      <c r="F278" s="8">
        <v>2.5</v>
      </c>
      <c r="G278" s="9"/>
      <c r="H278" s="9">
        <v>17.677669529663689</v>
      </c>
      <c r="I278" s="9"/>
      <c r="J278" s="10"/>
      <c r="K278" s="8">
        <v>2.5</v>
      </c>
      <c r="L278" s="9"/>
      <c r="M278" s="9">
        <v>25</v>
      </c>
      <c r="N278" s="9"/>
      <c r="O278" s="10"/>
      <c r="P278" s="8">
        <v>2.5</v>
      </c>
      <c r="Q278" s="9"/>
      <c r="R278" s="9">
        <v>35.3553390590939</v>
      </c>
      <c r="S278" s="9"/>
      <c r="T278" s="10"/>
      <c r="U278" s="8">
        <v>2.5</v>
      </c>
      <c r="V278" s="9"/>
      <c r="W278" s="9">
        <v>43.301270188924299</v>
      </c>
      <c r="X278" s="9"/>
      <c r="Y278" s="10"/>
      <c r="Z278" s="8">
        <v>2.5</v>
      </c>
      <c r="AA278" s="9"/>
      <c r="AB278" s="9">
        <v>49.999999999646697</v>
      </c>
      <c r="AC278" s="9"/>
      <c r="AD278" s="10"/>
      <c r="AE278" s="8">
        <v>2.5</v>
      </c>
      <c r="AF278" s="9"/>
      <c r="AG278" s="9">
        <v>55.901699437091501</v>
      </c>
      <c r="AH278" s="9"/>
      <c r="AI278" s="10"/>
      <c r="AJ278" s="8">
        <v>2.5</v>
      </c>
      <c r="AK278" s="9"/>
      <c r="AL278" s="9">
        <v>61.2372435691303</v>
      </c>
      <c r="AM278" s="9"/>
      <c r="AN278" s="10"/>
      <c r="AO278" s="8">
        <v>2.5</v>
      </c>
      <c r="AP278" s="9"/>
      <c r="AQ278" s="9">
        <v>66.143782776122805</v>
      </c>
      <c r="AR278" s="9"/>
      <c r="AS278" s="10"/>
      <c r="AT278" s="8">
        <v>2.5</v>
      </c>
      <c r="AU278" s="9"/>
      <c r="AV278" s="9">
        <v>70.710678118122502</v>
      </c>
      <c r="AW278" s="9"/>
      <c r="AX278" s="10"/>
      <c r="AY278" s="8">
        <v>2.5</v>
      </c>
      <c r="AZ278" s="9"/>
      <c r="BA278" s="9">
        <v>74.999999999429605</v>
      </c>
      <c r="BB278" s="9"/>
      <c r="BC278" s="10"/>
      <c r="BD278" s="8">
        <v>2.5</v>
      </c>
      <c r="BE278" s="9"/>
      <c r="BF278" s="9">
        <v>79.056941503602701</v>
      </c>
      <c r="BG278" s="9"/>
      <c r="BH278" s="10"/>
    </row>
    <row r="279" spans="1:60" x14ac:dyDescent="0.25">
      <c r="A279" s="8">
        <v>2.6</v>
      </c>
      <c r="B279" s="9"/>
      <c r="C279" s="9">
        <v>8.7590739796005472</v>
      </c>
      <c r="D279" s="9"/>
      <c r="E279" s="10"/>
      <c r="F279" s="8">
        <v>2.6</v>
      </c>
      <c r="G279" s="9"/>
      <c r="H279" s="9">
        <v>12.003005653182028</v>
      </c>
      <c r="I279" s="9"/>
      <c r="J279" s="10"/>
      <c r="K279" s="8">
        <v>2.6</v>
      </c>
      <c r="L279" s="9"/>
      <c r="M279" s="9">
        <v>16.448330616439211</v>
      </c>
      <c r="N279" s="9"/>
      <c r="O279" s="10"/>
      <c r="P279" s="8">
        <v>2.6</v>
      </c>
      <c r="Q279" s="9"/>
      <c r="R279" s="9">
        <v>22.539986057099998</v>
      </c>
      <c r="S279" s="9"/>
      <c r="T279" s="10"/>
      <c r="U279" s="8">
        <v>2.6</v>
      </c>
      <c r="V279" s="9"/>
      <c r="W279" s="9">
        <v>27.101612064566201</v>
      </c>
      <c r="X279" s="9"/>
      <c r="Y279" s="10"/>
      <c r="Z279" s="8">
        <v>2.6</v>
      </c>
      <c r="AA279" s="9"/>
      <c r="AB279" s="9">
        <v>30.8876920889115</v>
      </c>
      <c r="AC279" s="9"/>
      <c r="AD279" s="10"/>
      <c r="AE279" s="8">
        <v>2.6</v>
      </c>
      <c r="AF279" s="9"/>
      <c r="AG279" s="9">
        <v>34.184990629068899</v>
      </c>
      <c r="AH279" s="9"/>
      <c r="AI279" s="10"/>
      <c r="AJ279" s="8">
        <v>2.6</v>
      </c>
      <c r="AK279" s="9"/>
      <c r="AL279" s="9">
        <v>37.138720780165002</v>
      </c>
      <c r="AM279" s="9"/>
      <c r="AN279" s="10"/>
      <c r="AO279" s="8">
        <v>2.6</v>
      </c>
      <c r="AP279" s="9"/>
      <c r="AQ279" s="9">
        <v>39.834310069591901</v>
      </c>
      <c r="AR279" s="9"/>
      <c r="AS279" s="10"/>
      <c r="AT279" s="8">
        <v>2.6</v>
      </c>
      <c r="AU279" s="9"/>
      <c r="AV279" s="9">
        <v>42.3269792697536</v>
      </c>
      <c r="AW279" s="9"/>
      <c r="AX279" s="10"/>
      <c r="AY279" s="8">
        <v>2.6</v>
      </c>
      <c r="AZ279" s="9"/>
      <c r="BA279" s="9">
        <v>44.654828117838299</v>
      </c>
      <c r="BB279" s="9"/>
      <c r="BC279" s="10"/>
      <c r="BD279" s="8">
        <v>2.6</v>
      </c>
      <c r="BE279" s="9"/>
      <c r="BF279" s="9">
        <v>46.845435571172402</v>
      </c>
      <c r="BG279" s="9"/>
      <c r="BH279" s="10"/>
    </row>
    <row r="280" spans="1:60" x14ac:dyDescent="0.25">
      <c r="A280" s="8">
        <v>2.7</v>
      </c>
      <c r="B280" s="9"/>
      <c r="C280" s="9">
        <v>6.5125091369836365</v>
      </c>
      <c r="D280" s="9"/>
      <c r="E280" s="10"/>
      <c r="F280" s="8">
        <v>2.7</v>
      </c>
      <c r="G280" s="9"/>
      <c r="H280" s="9">
        <v>8.6931567466922566</v>
      </c>
      <c r="I280" s="9"/>
      <c r="J280" s="10"/>
      <c r="K280" s="8">
        <v>2.7</v>
      </c>
      <c r="L280" s="9"/>
      <c r="M280" s="9">
        <v>11.603972084031941</v>
      </c>
      <c r="N280" s="9"/>
      <c r="O280" s="10"/>
      <c r="P280" s="8">
        <v>2.7</v>
      </c>
      <c r="Q280" s="9"/>
      <c r="R280" s="9">
        <v>15.489444404352099</v>
      </c>
      <c r="S280" s="9"/>
      <c r="T280" s="10"/>
      <c r="U280" s="8">
        <v>2.7</v>
      </c>
      <c r="V280" s="9"/>
      <c r="W280" s="9">
        <v>18.3403322134176</v>
      </c>
      <c r="X280" s="9"/>
      <c r="Y280" s="10"/>
      <c r="Z280" s="8">
        <v>2.7</v>
      </c>
      <c r="AA280" s="9"/>
      <c r="AB280" s="9">
        <v>20.6759277098718</v>
      </c>
      <c r="AC280" s="9"/>
      <c r="AD280" s="10"/>
      <c r="AE280" s="8">
        <v>2.7</v>
      </c>
      <c r="AF280" s="9"/>
      <c r="AG280" s="9">
        <v>22.6905058092937</v>
      </c>
      <c r="AH280" s="9"/>
      <c r="AI280" s="10"/>
      <c r="AJ280" s="8">
        <v>2.7</v>
      </c>
      <c r="AK280" s="9"/>
      <c r="AL280" s="9">
        <v>24.481406377178299</v>
      </c>
      <c r="AM280" s="9"/>
      <c r="AN280" s="10"/>
      <c r="AO280" s="8">
        <v>2.7</v>
      </c>
      <c r="AP280" s="9"/>
      <c r="AQ280" s="9">
        <v>26.105430451699799</v>
      </c>
      <c r="AR280" s="9"/>
      <c r="AS280" s="10"/>
      <c r="AT280" s="8">
        <v>2.7</v>
      </c>
      <c r="AU280" s="9"/>
      <c r="AV280" s="9">
        <v>27.5990523290642</v>
      </c>
      <c r="AW280" s="9"/>
      <c r="AX280" s="10"/>
      <c r="AY280" s="8">
        <v>2.7</v>
      </c>
      <c r="AZ280" s="9"/>
      <c r="BA280" s="9">
        <v>28.987297044881402</v>
      </c>
      <c r="BB280" s="9"/>
      <c r="BC280" s="10"/>
      <c r="BD280" s="8">
        <v>2.7</v>
      </c>
      <c r="BE280" s="9"/>
      <c r="BF280" s="9">
        <v>30.288191465509499</v>
      </c>
      <c r="BG280" s="9"/>
      <c r="BH280" s="10"/>
    </row>
    <row r="281" spans="1:60" x14ac:dyDescent="0.25">
      <c r="A281" s="8">
        <v>2.8</v>
      </c>
      <c r="B281" s="9"/>
      <c r="C281" s="9">
        <v>5.0680397440969074</v>
      </c>
      <c r="D281" s="9"/>
      <c r="E281" s="10"/>
      <c r="F281" s="8">
        <v>2.8</v>
      </c>
      <c r="G281" s="9"/>
      <c r="H281" s="9">
        <v>6.6163851703767458</v>
      </c>
      <c r="I281" s="9"/>
      <c r="J281" s="10"/>
      <c r="K281" s="8">
        <v>2.8</v>
      </c>
      <c r="L281" s="9"/>
      <c r="M281" s="9">
        <v>8.6377682364805537</v>
      </c>
      <c r="N281" s="9"/>
      <c r="O281" s="10"/>
      <c r="P281" s="8">
        <v>2.8</v>
      </c>
      <c r="Q281" s="9"/>
      <c r="R281" s="9">
        <v>11.2767074747695</v>
      </c>
      <c r="S281" s="9"/>
      <c r="T281" s="10"/>
      <c r="U281" s="8">
        <v>2.8</v>
      </c>
      <c r="V281" s="9"/>
      <c r="W281" s="9">
        <v>13.179827374176201</v>
      </c>
      <c r="X281" s="9"/>
      <c r="Y281" s="10"/>
      <c r="Z281" s="8">
        <v>2.8</v>
      </c>
      <c r="AA281" s="9"/>
      <c r="AB281" s="9">
        <v>14.721873519957599</v>
      </c>
      <c r="AC281" s="9"/>
      <c r="AD281" s="10"/>
      <c r="AE281" s="8">
        <v>2.8</v>
      </c>
      <c r="AF281" s="9"/>
      <c r="AG281" s="9">
        <v>16.041174535868699</v>
      </c>
      <c r="AH281" s="9"/>
      <c r="AI281" s="10"/>
      <c r="AJ281" s="8">
        <v>2.8</v>
      </c>
      <c r="AK281" s="9"/>
      <c r="AL281" s="9">
        <v>17.206418810776398</v>
      </c>
      <c r="AM281" s="9"/>
      <c r="AN281" s="10"/>
      <c r="AO281" s="8">
        <v>2.8</v>
      </c>
      <c r="AP281" s="9"/>
      <c r="AQ281" s="9">
        <v>18.257413630798201</v>
      </c>
      <c r="AR281" s="9"/>
      <c r="AS281" s="10"/>
      <c r="AT281" s="8">
        <v>2.8</v>
      </c>
      <c r="AU281" s="9"/>
      <c r="AV281" s="9">
        <v>19.2195780925015</v>
      </c>
      <c r="AW281" s="9"/>
      <c r="AX281" s="10"/>
      <c r="AY281" s="8">
        <v>2.8</v>
      </c>
      <c r="AZ281" s="9"/>
      <c r="BA281" s="9">
        <v>20.110269789404601</v>
      </c>
      <c r="BB281" s="9"/>
      <c r="BC281" s="10"/>
      <c r="BD281" s="8">
        <v>2.8</v>
      </c>
      <c r="BE281" s="9"/>
      <c r="BF281" s="9">
        <v>20.941941001573301</v>
      </c>
      <c r="BG281" s="9"/>
      <c r="BH281" s="10"/>
    </row>
    <row r="282" spans="1:60" x14ac:dyDescent="0.25">
      <c r="A282" s="20">
        <v>2.9</v>
      </c>
      <c r="B282" s="21"/>
      <c r="C282" s="21">
        <v>4.0878035056536497</v>
      </c>
      <c r="D282" s="21"/>
      <c r="E282" s="22"/>
      <c r="F282" s="20">
        <v>2.9</v>
      </c>
      <c r="G282" s="21"/>
      <c r="H282" s="21">
        <v>5.2360131007634951</v>
      </c>
      <c r="I282" s="21"/>
      <c r="J282" s="22"/>
      <c r="K282" s="20">
        <v>2.9</v>
      </c>
      <c r="L282" s="21"/>
      <c r="M282" s="21">
        <v>6.7067394881993154</v>
      </c>
      <c r="N282" s="21"/>
      <c r="O282" s="22"/>
      <c r="P282" s="20">
        <v>2.9</v>
      </c>
      <c r="Q282" s="21"/>
      <c r="R282" s="21">
        <v>8.5905733421061701</v>
      </c>
      <c r="S282" s="21"/>
      <c r="T282" s="22"/>
      <c r="U282" s="20">
        <v>2.9</v>
      </c>
      <c r="V282" s="21"/>
      <c r="W282" s="21">
        <v>9.9291457408795498</v>
      </c>
      <c r="X282" s="21"/>
      <c r="Y282" s="22"/>
      <c r="Z282" s="20">
        <v>2.9</v>
      </c>
      <c r="AA282" s="21"/>
      <c r="AB282" s="21">
        <v>11.0035510513435</v>
      </c>
      <c r="AC282" s="21"/>
      <c r="AD282" s="22"/>
      <c r="AE282" s="20">
        <v>2.9</v>
      </c>
      <c r="AF282" s="21"/>
      <c r="AG282" s="21">
        <v>11.9163590841789</v>
      </c>
      <c r="AH282" s="21"/>
      <c r="AI282" s="22"/>
      <c r="AJ282" s="20">
        <v>2.9</v>
      </c>
      <c r="AK282" s="21"/>
      <c r="AL282" s="21">
        <v>12.718110620217599</v>
      </c>
      <c r="AM282" s="21"/>
      <c r="AN282" s="22"/>
      <c r="AO282" s="20">
        <v>2.9</v>
      </c>
      <c r="AP282" s="21"/>
      <c r="AQ282" s="21">
        <v>13.437923544164899</v>
      </c>
      <c r="AR282" s="21"/>
      <c r="AS282" s="22"/>
      <c r="AT282" s="20">
        <v>2.9</v>
      </c>
      <c r="AU282" s="21"/>
      <c r="AV282" s="21">
        <v>14.0943020818025</v>
      </c>
      <c r="AW282" s="21"/>
      <c r="AX282" s="22"/>
      <c r="AY282" s="20">
        <v>2.9</v>
      </c>
      <c r="AZ282" s="21"/>
      <c r="BA282" s="21">
        <v>14.6998307176792</v>
      </c>
      <c r="BB282" s="21"/>
      <c r="BC282" s="22"/>
      <c r="BD282" s="20">
        <v>2.9</v>
      </c>
      <c r="BE282" s="21"/>
      <c r="BF282" s="21">
        <v>15.2635057413708</v>
      </c>
      <c r="BG282" s="21"/>
      <c r="BH282" s="22"/>
    </row>
    <row r="283" spans="1:60" x14ac:dyDescent="0.25">
      <c r="A283" s="8">
        <v>2.1</v>
      </c>
      <c r="B283" s="9"/>
      <c r="C283" s="9"/>
      <c r="D283" s="9">
        <f>(0.294*A$1+2586.3)*(POWER(1/(2.85765*(POWER(A$1,0.118))),A283))</f>
        <v>52.684103657819506</v>
      </c>
      <c r="E283" s="10"/>
      <c r="F283" s="8">
        <v>2.1</v>
      </c>
      <c r="G283" s="9"/>
      <c r="H283" s="9"/>
      <c r="I283" s="9">
        <f>(0.294*F$1+2586.3)*(POWER(1/(2.85765*(POWER(F$1,0.118))),F283))</f>
        <v>54.188399589844238</v>
      </c>
      <c r="J283" s="10"/>
      <c r="K283" s="8">
        <v>2.1</v>
      </c>
      <c r="L283" s="9"/>
      <c r="M283" s="9"/>
      <c r="N283" s="9">
        <f>(0.294*K$1+2586.3)*(POWER(1/(2.85765*(POWER(K$1,0.118))),K283))</f>
        <v>62.17495527079506</v>
      </c>
      <c r="O283" s="10"/>
      <c r="P283" s="8">
        <v>2.2999999999999998</v>
      </c>
      <c r="Q283" s="9"/>
      <c r="R283" s="9"/>
      <c r="S283" s="9">
        <f>(0.294*P$1+2586.3)*(POWER(1/(2.85765*(POWER(P$1,0.118))),P283))</f>
        <v>51.472270946237558</v>
      </c>
      <c r="T283" s="10"/>
      <c r="U283" s="8">
        <v>2.2999999999999998</v>
      </c>
      <c r="V283" s="9"/>
      <c r="W283" s="9"/>
      <c r="X283" s="9">
        <f>(0.294*U$1+2586.3)*(POWER(1/(2.85765*(POWER(U$1,0.118))),U283))</f>
        <v>62.120264806851687</v>
      </c>
      <c r="Y283" s="10"/>
      <c r="Z283" s="8">
        <v>2.2999999999999998</v>
      </c>
      <c r="AA283" s="9"/>
      <c r="AB283" s="9"/>
      <c r="AC283" s="9">
        <f>(0.294*Z$1+2586.3)*(POWER(1/(2.85765*(POWER(Z$1,0.118))),Z283))</f>
        <v>72.263674934948497</v>
      </c>
      <c r="AD283" s="10"/>
      <c r="AE283" s="8">
        <v>2.2999999999999998</v>
      </c>
      <c r="AF283" s="9"/>
      <c r="AG283" s="9"/>
      <c r="AH283" s="9">
        <f>(0.294*AE$1+2586.3)*(POWER(1/(2.85765*(POWER(AE$1,0.118))),AE283))</f>
        <v>81.956009412980166</v>
      </c>
      <c r="AI283" s="10"/>
      <c r="AJ283" s="8">
        <v>2.2999999999999998</v>
      </c>
      <c r="AK283" s="9"/>
      <c r="AL283" s="9"/>
      <c r="AM283" s="9">
        <f>(0.294*AJ$1+2586.3)*(POWER(1/(2.85765*(POWER(AJ$1,0.118))),AJ283))</f>
        <v>91.265242510540716</v>
      </c>
      <c r="AN283" s="10"/>
      <c r="AO283" s="8">
        <v>2.2999999999999998</v>
      </c>
      <c r="AP283" s="9"/>
      <c r="AQ283" s="9"/>
      <c r="AR283" s="9">
        <f>(0.294*AO$1+2586.3)*(POWER(1/(2.85765*(POWER(AO$1,0.118))),AO283))</f>
        <v>100.24813112761765</v>
      </c>
      <c r="AS283" s="10"/>
      <c r="AT283" s="8">
        <v>2.2999999999999998</v>
      </c>
      <c r="AU283" s="9"/>
      <c r="AV283" s="9"/>
      <c r="AW283" s="9">
        <f>(0.294*AT$1+2586.3)*(POWER(1/(2.85765*(POWER(AT$1,0.118))),AT283))</f>
        <v>108.94966994932028</v>
      </c>
      <c r="AX283" s="10"/>
      <c r="AY283" s="8">
        <v>2.2999999999999998</v>
      </c>
      <c r="AZ283" s="9"/>
      <c r="BA283" s="9"/>
      <c r="BB283" s="9">
        <f>(0.294*AY$1+2586.3)*(POWER(1/(2.85765*(POWER(AY$1,0.118))),AY283))</f>
        <v>117.40554761008357</v>
      </c>
      <c r="BC283" s="10"/>
      <c r="BD283" s="8">
        <v>2.2999999999999998</v>
      </c>
      <c r="BE283" s="9"/>
      <c r="BF283" s="9"/>
      <c r="BG283" s="9">
        <f>(0.294*BD$1+2586.3)*(POWER(1/(2.85765*(POWER(BD$1,0.118))),BD283))</f>
        <v>125.64442500913474</v>
      </c>
      <c r="BH283" s="10"/>
    </row>
    <row r="284" spans="1:60" x14ac:dyDescent="0.25">
      <c r="A284" s="8">
        <v>2.2000000000000002</v>
      </c>
      <c r="B284" s="9"/>
      <c r="C284" s="9"/>
      <c r="D284" s="9">
        <f t="shared" ref="D284:D291" si="0">(0.294*A$1+2586.3)*(POWER(1/(2.85765*(POWER(A$1,0.118))),A284))</f>
        <v>43.249690092933953</v>
      </c>
      <c r="E284" s="10"/>
      <c r="F284" s="8">
        <v>2.2000000000000002</v>
      </c>
      <c r="G284" s="9"/>
      <c r="H284" s="9"/>
      <c r="I284" s="9">
        <f t="shared" ref="I284:I291" si="1">(0.294*F$1+2586.3)*(POWER(1/(2.85765*(POWER(F$1,0.118))),F284))</f>
        <v>44.122242275594253</v>
      </c>
      <c r="J284" s="10"/>
      <c r="K284" s="8">
        <v>2.2000000000000002</v>
      </c>
      <c r="L284" s="9"/>
      <c r="M284" s="9"/>
      <c r="N284" s="9">
        <f t="shared" ref="N284:N291" si="2">(0.294*K$1+2586.3)*(POWER(1/(2.85765*(POWER(K$1,0.118))),K284))</f>
        <v>50.212816004904624</v>
      </c>
      <c r="O284" s="10"/>
      <c r="P284" s="8">
        <v>2.4</v>
      </c>
      <c r="Q284" s="9"/>
      <c r="R284" s="9"/>
      <c r="S284" s="9">
        <f t="shared" ref="S284:S291" si="3">(0.294*P$1+2586.3)*(POWER(1/(2.85765*(POWER(P$1,0.118))),P284))</f>
        <v>41.230658601871255</v>
      </c>
      <c r="T284" s="10"/>
      <c r="U284" s="8">
        <v>2.4</v>
      </c>
      <c r="V284" s="9"/>
      <c r="W284" s="9"/>
      <c r="X284" s="9">
        <f t="shared" ref="X284:X291" si="4">(0.294*U$1+2586.3)*(POWER(1/(2.85765*(POWER(U$1,0.118))),U284))</f>
        <v>49.522477569976061</v>
      </c>
      <c r="Y284" s="10"/>
      <c r="Z284" s="8">
        <v>2.4</v>
      </c>
      <c r="AA284" s="9"/>
      <c r="AB284" s="9"/>
      <c r="AC284" s="9">
        <f t="shared" ref="AC284:AC291" si="5">(0.294*Z$1+2586.3)*(POWER(1/(2.85765*(POWER(Z$1,0.118))),Z284))</f>
        <v>57.413606990363377</v>
      </c>
      <c r="AD284" s="10"/>
      <c r="AE284" s="8">
        <v>2.4</v>
      </c>
      <c r="AF284" s="9"/>
      <c r="AG284" s="9"/>
      <c r="AH284" s="9">
        <f t="shared" ref="AH284:AH291" si="6">(0.294*AE$1+2586.3)*(POWER(1/(2.85765*(POWER(AE$1,0.118))),AE284))</f>
        <v>64.94295622917906</v>
      </c>
      <c r="AI284" s="10"/>
      <c r="AJ284" s="8">
        <v>2.4</v>
      </c>
      <c r="AK284" s="9"/>
      <c r="AL284" s="9"/>
      <c r="AM284" s="9">
        <f t="shared" ref="AM284:AM291" si="7">(0.294*AJ$1+2586.3)*(POWER(1/(2.85765*(POWER(AJ$1,0.118))),AJ284))</f>
        <v>72.164286789879725</v>
      </c>
      <c r="AN284" s="10"/>
      <c r="AO284" s="8">
        <v>2.4</v>
      </c>
      <c r="AP284" s="9"/>
      <c r="AQ284" s="9"/>
      <c r="AR284" s="9">
        <f t="shared" ref="AR284:AR291" si="8">(0.294*AO$1+2586.3)*(POWER(1/(2.85765*(POWER(AO$1,0.118))),AO284))</f>
        <v>79.123087287582962</v>
      </c>
      <c r="AS284" s="10"/>
      <c r="AT284" s="8">
        <v>2.4</v>
      </c>
      <c r="AU284" s="9"/>
      <c r="AV284" s="9"/>
      <c r="AW284" s="9">
        <f t="shared" ref="AW284:AW291" si="9">(0.294*AT$1+2586.3)*(POWER(1/(2.85765*(POWER(AT$1,0.118))),AT284))</f>
        <v>85.855585343088038</v>
      </c>
      <c r="AX284" s="10"/>
      <c r="AY284" s="8">
        <v>2.4</v>
      </c>
      <c r="AZ284" s="9"/>
      <c r="BA284" s="9"/>
      <c r="BB284" s="9">
        <f t="shared" ref="BB284:BB291" si="10">(0.294*AY$1+2586.3)*(POWER(1/(2.85765*(POWER(AY$1,0.118))),AY284))</f>
        <v>92.390571455834305</v>
      </c>
      <c r="BC284" s="10"/>
      <c r="BD284" s="8">
        <v>2.4</v>
      </c>
      <c r="BE284" s="9"/>
      <c r="BF284" s="9"/>
      <c r="BG284" s="9">
        <f t="shared" ref="BG284:BG291" si="11">(0.294*BD$1+2586.3)*(POWER(1/(2.85765*(POWER(BD$1,0.118))),BD284))</f>
        <v>98.751185861859895</v>
      </c>
      <c r="BH284" s="10"/>
    </row>
    <row r="285" spans="1:60" x14ac:dyDescent="0.25">
      <c r="A285" s="8">
        <v>2.2999999999999998</v>
      </c>
      <c r="B285" s="9"/>
      <c r="C285" s="9"/>
      <c r="D285" s="9">
        <f t="shared" si="0"/>
        <v>35.504745516481826</v>
      </c>
      <c r="E285" s="10"/>
      <c r="F285" s="8">
        <v>2.2999999999999998</v>
      </c>
      <c r="G285" s="9"/>
      <c r="H285" s="9"/>
      <c r="I285" s="9">
        <f t="shared" si="1"/>
        <v>35.925996673854414</v>
      </c>
      <c r="J285" s="10"/>
      <c r="K285" s="8">
        <v>2.2999999999999998</v>
      </c>
      <c r="L285" s="9"/>
      <c r="M285" s="9"/>
      <c r="N285" s="9">
        <f t="shared" si="2"/>
        <v>40.552130357972821</v>
      </c>
      <c r="O285" s="10"/>
      <c r="P285" s="8">
        <v>2.5</v>
      </c>
      <c r="Q285" s="9"/>
      <c r="R285" s="9"/>
      <c r="S285" s="9">
        <f t="shared" si="3"/>
        <v>33.026854605262379</v>
      </c>
      <c r="T285" s="10"/>
      <c r="U285" s="8">
        <v>2.5</v>
      </c>
      <c r="V285" s="9"/>
      <c r="W285" s="9"/>
      <c r="X285" s="9">
        <f t="shared" si="4"/>
        <v>39.479480525303252</v>
      </c>
      <c r="Y285" s="10"/>
      <c r="Z285" s="8">
        <v>2.5</v>
      </c>
      <c r="AA285" s="9"/>
      <c r="AB285" s="9"/>
      <c r="AC285" s="9">
        <f t="shared" si="5"/>
        <v>45.615203912771349</v>
      </c>
      <c r="AD285" s="10"/>
      <c r="AE285" s="8">
        <v>2.5</v>
      </c>
      <c r="AF285" s="9"/>
      <c r="AG285" s="9"/>
      <c r="AH285" s="9">
        <f t="shared" si="6"/>
        <v>51.46160231560863</v>
      </c>
      <c r="AI285" s="10"/>
      <c r="AJ285" s="8">
        <v>2.5</v>
      </c>
      <c r="AK285" s="9"/>
      <c r="AL285" s="9"/>
      <c r="AM285" s="9">
        <f t="shared" si="7"/>
        <v>57.060981208596978</v>
      </c>
      <c r="AN285" s="10"/>
      <c r="AO285" s="8">
        <v>2.5</v>
      </c>
      <c r="AP285" s="9"/>
      <c r="AQ285" s="9"/>
      <c r="AR285" s="9">
        <f t="shared" si="8"/>
        <v>62.449672343006434</v>
      </c>
      <c r="AS285" s="10"/>
      <c r="AT285" s="8">
        <v>2.5</v>
      </c>
      <c r="AU285" s="9"/>
      <c r="AV285" s="9"/>
      <c r="AW285" s="9">
        <f t="shared" si="9"/>
        <v>67.656758740371629</v>
      </c>
      <c r="AX285" s="10"/>
      <c r="AY285" s="8">
        <v>2.5</v>
      </c>
      <c r="AZ285" s="9"/>
      <c r="BA285" s="9"/>
      <c r="BB285" s="9">
        <f t="shared" si="10"/>
        <v>72.705403345033204</v>
      </c>
      <c r="BC285" s="10"/>
      <c r="BD285" s="8">
        <v>2.5</v>
      </c>
      <c r="BE285" s="9"/>
      <c r="BF285" s="9"/>
      <c r="BG285" s="9">
        <f t="shared" si="11"/>
        <v>77.614241208192254</v>
      </c>
      <c r="BH285" s="10"/>
    </row>
    <row r="286" spans="1:60" x14ac:dyDescent="0.25">
      <c r="A286" s="8">
        <v>2.4</v>
      </c>
      <c r="B286" s="9"/>
      <c r="C286" s="9"/>
      <c r="D286" s="9">
        <f t="shared" si="0"/>
        <v>29.146728022360726</v>
      </c>
      <c r="E286" s="10"/>
      <c r="F286" s="8">
        <v>2.4</v>
      </c>
      <c r="G286" s="9"/>
      <c r="H286" s="9"/>
      <c r="I286" s="9">
        <f t="shared" si="1"/>
        <v>29.252303836872841</v>
      </c>
      <c r="J286" s="10"/>
      <c r="K286" s="8">
        <v>2.4</v>
      </c>
      <c r="L286" s="9"/>
      <c r="M286" s="9"/>
      <c r="N286" s="9">
        <f t="shared" si="2"/>
        <v>32.75011057753445</v>
      </c>
      <c r="O286" s="10"/>
      <c r="P286" s="8">
        <v>2.6</v>
      </c>
      <c r="Q286" s="9"/>
      <c r="R286" s="9"/>
      <c r="S286" s="9">
        <f t="shared" si="3"/>
        <v>26.455389317201838</v>
      </c>
      <c r="T286" s="10"/>
      <c r="U286" s="8">
        <v>2.6</v>
      </c>
      <c r="V286" s="9"/>
      <c r="W286" s="9"/>
      <c r="X286" s="9">
        <f t="shared" si="4"/>
        <v>31.473170548574206</v>
      </c>
      <c r="Y286" s="10"/>
      <c r="Z286" s="8">
        <v>2.6</v>
      </c>
      <c r="AA286" s="9"/>
      <c r="AB286" s="9"/>
      <c r="AC286" s="9">
        <f t="shared" si="5"/>
        <v>36.241353523616041</v>
      </c>
      <c r="AD286" s="10"/>
      <c r="AE286" s="8">
        <v>2.6</v>
      </c>
      <c r="AF286" s="9"/>
      <c r="AG286" s="9"/>
      <c r="AH286" s="9">
        <f t="shared" si="6"/>
        <v>40.778810615645661</v>
      </c>
      <c r="AI286" s="10"/>
      <c r="AJ286" s="8">
        <v>2.6</v>
      </c>
      <c r="AK286" s="9"/>
      <c r="AL286" s="9"/>
      <c r="AM286" s="9">
        <f t="shared" si="7"/>
        <v>45.118655242422079</v>
      </c>
      <c r="AN286" s="10"/>
      <c r="AO286" s="8">
        <v>2.6</v>
      </c>
      <c r="AP286" s="9"/>
      <c r="AQ286" s="9"/>
      <c r="AR286" s="9">
        <f t="shared" si="8"/>
        <v>49.289805408805108</v>
      </c>
      <c r="AS286" s="10"/>
      <c r="AT286" s="8">
        <v>2.6</v>
      </c>
      <c r="AU286" s="9"/>
      <c r="AV286" s="9"/>
      <c r="AW286" s="9">
        <f t="shared" si="9"/>
        <v>53.31554126573041</v>
      </c>
      <c r="AX286" s="10"/>
      <c r="AY286" s="8">
        <v>2.6</v>
      </c>
      <c r="AZ286" s="9"/>
      <c r="BA286" s="9"/>
      <c r="BB286" s="9">
        <f t="shared" si="10"/>
        <v>57.214449399643343</v>
      </c>
      <c r="BC286" s="10"/>
      <c r="BD286" s="8">
        <v>2.6</v>
      </c>
      <c r="BE286" s="9"/>
      <c r="BF286" s="9"/>
      <c r="BG286" s="9">
        <f t="shared" si="11"/>
        <v>61.001499736420413</v>
      </c>
      <c r="BH286" s="10"/>
    </row>
    <row r="287" spans="1:60" x14ac:dyDescent="0.25">
      <c r="A287" s="8">
        <v>2.5</v>
      </c>
      <c r="B287" s="9"/>
      <c r="C287" s="9"/>
      <c r="D287" s="9">
        <f t="shared" si="0"/>
        <v>23.927273440534954</v>
      </c>
      <c r="E287" s="10"/>
      <c r="F287" s="8">
        <v>2.5</v>
      </c>
      <c r="G287" s="9"/>
      <c r="H287" s="9"/>
      <c r="I287" s="9">
        <f t="shared" si="1"/>
        <v>23.818330985580392</v>
      </c>
      <c r="J287" s="10"/>
      <c r="K287" s="8">
        <v>2.5</v>
      </c>
      <c r="L287" s="9"/>
      <c r="M287" s="9"/>
      <c r="N287" s="9">
        <f t="shared" si="2"/>
        <v>26.449158980617142</v>
      </c>
      <c r="O287" s="10"/>
      <c r="P287" s="8">
        <v>2.7</v>
      </c>
      <c r="Q287" s="9"/>
      <c r="R287" s="9"/>
      <c r="S287" s="9">
        <f t="shared" si="3"/>
        <v>21.191470767948946</v>
      </c>
      <c r="T287" s="10"/>
      <c r="U287" s="8">
        <v>2.7</v>
      </c>
      <c r="V287" s="9"/>
      <c r="W287" s="9"/>
      <c r="X287" s="9">
        <f t="shared" si="4"/>
        <v>25.090514140498076</v>
      </c>
      <c r="Y287" s="10"/>
      <c r="Z287" s="8">
        <v>2.7</v>
      </c>
      <c r="AA287" s="9"/>
      <c r="AB287" s="9"/>
      <c r="AC287" s="9">
        <f t="shared" si="5"/>
        <v>28.793814179486326</v>
      </c>
      <c r="AD287" s="10"/>
      <c r="AE287" s="8">
        <v>2.7</v>
      </c>
      <c r="AF287" s="9"/>
      <c r="AG287" s="9"/>
      <c r="AH287" s="9">
        <f t="shared" si="6"/>
        <v>32.313634251577156</v>
      </c>
      <c r="AI287" s="10"/>
      <c r="AJ287" s="8">
        <v>2.7</v>
      </c>
      <c r="AK287" s="9"/>
      <c r="AL287" s="9"/>
      <c r="AM287" s="9">
        <f t="shared" si="7"/>
        <v>35.675745628044645</v>
      </c>
      <c r="AN287" s="10"/>
      <c r="AO287" s="8">
        <v>2.7</v>
      </c>
      <c r="AP287" s="9"/>
      <c r="AQ287" s="9"/>
      <c r="AR287" s="9">
        <f t="shared" si="8"/>
        <v>38.903085093767402</v>
      </c>
      <c r="AS287" s="10"/>
      <c r="AT287" s="8">
        <v>2.7</v>
      </c>
      <c r="AU287" s="9"/>
      <c r="AV287" s="9"/>
      <c r="AW287" s="9">
        <f t="shared" si="9"/>
        <v>42.014234695544495</v>
      </c>
      <c r="AX287" s="10"/>
      <c r="AY287" s="8">
        <v>2.7</v>
      </c>
      <c r="AZ287" s="9"/>
      <c r="BA287" s="9"/>
      <c r="BB287" s="9">
        <f t="shared" si="10"/>
        <v>45.024070694849911</v>
      </c>
      <c r="BC287" s="10"/>
      <c r="BD287" s="8">
        <v>2.7</v>
      </c>
      <c r="BE287" s="9"/>
      <c r="BF287" s="9"/>
      <c r="BG287" s="9">
        <f t="shared" si="11"/>
        <v>47.944589963983596</v>
      </c>
      <c r="BH287" s="10"/>
    </row>
    <row r="288" spans="1:60" x14ac:dyDescent="0.25">
      <c r="A288" s="8">
        <v>2.6</v>
      </c>
      <c r="B288" s="9"/>
      <c r="C288" s="9"/>
      <c r="D288" s="9">
        <f t="shared" si="0"/>
        <v>19.6424934510285</v>
      </c>
      <c r="E288" s="10"/>
      <c r="F288" s="8">
        <v>2.6</v>
      </c>
      <c r="G288" s="9"/>
      <c r="H288" s="9"/>
      <c r="I288" s="9">
        <f t="shared" si="1"/>
        <v>19.39378498535746</v>
      </c>
      <c r="J288" s="10"/>
      <c r="K288" s="8">
        <v>2.6</v>
      </c>
      <c r="L288" s="9"/>
      <c r="M288" s="9"/>
      <c r="N288" s="9">
        <f t="shared" si="2"/>
        <v>21.360477825740084</v>
      </c>
      <c r="O288" s="10"/>
      <c r="P288" s="8">
        <v>2.8</v>
      </c>
      <c r="Q288" s="9"/>
      <c r="R288" s="9"/>
      <c r="S288" s="9">
        <f t="shared" si="3"/>
        <v>16.974931947678222</v>
      </c>
      <c r="T288" s="10"/>
      <c r="U288" s="8">
        <v>2.8</v>
      </c>
      <c r="V288" s="9"/>
      <c r="W288" s="9"/>
      <c r="X288" s="9">
        <f t="shared" si="4"/>
        <v>20.002239649257501</v>
      </c>
      <c r="Y288" s="10"/>
      <c r="Z288" s="8">
        <v>2.8</v>
      </c>
      <c r="AA288" s="9"/>
      <c r="AB288" s="9"/>
      <c r="AC288" s="9">
        <f t="shared" si="5"/>
        <v>22.87673208624869</v>
      </c>
      <c r="AD288" s="10"/>
      <c r="AE288" s="8">
        <v>2.8</v>
      </c>
      <c r="AF288" s="9"/>
      <c r="AG288" s="9"/>
      <c r="AH288" s="9">
        <f t="shared" si="6"/>
        <v>25.605723727118317</v>
      </c>
      <c r="AI288" s="10"/>
      <c r="AJ288" s="8">
        <v>2.8</v>
      </c>
      <c r="AK288" s="9"/>
      <c r="AL288" s="9"/>
      <c r="AM288" s="9">
        <f t="shared" si="7"/>
        <v>28.20914806255697</v>
      </c>
      <c r="AN288" s="10"/>
      <c r="AO288" s="8">
        <v>2.8</v>
      </c>
      <c r="AP288" s="9"/>
      <c r="AQ288" s="9"/>
      <c r="AR288" s="9">
        <f t="shared" si="8"/>
        <v>30.705132983595586</v>
      </c>
      <c r="AS288" s="10"/>
      <c r="AT288" s="8">
        <v>2.8</v>
      </c>
      <c r="AU288" s="9"/>
      <c r="AV288" s="9"/>
      <c r="AW288" s="9">
        <f t="shared" si="9"/>
        <v>33.10846847177951</v>
      </c>
      <c r="AX288" s="10"/>
      <c r="AY288" s="8">
        <v>2.8</v>
      </c>
      <c r="AZ288" s="9"/>
      <c r="BA288" s="9"/>
      <c r="BB288" s="9">
        <f t="shared" si="10"/>
        <v>35.431031202888398</v>
      </c>
      <c r="BC288" s="10"/>
      <c r="BD288" s="8">
        <v>2.8</v>
      </c>
      <c r="BE288" s="9"/>
      <c r="BF288" s="9"/>
      <c r="BG288" s="9">
        <f t="shared" si="11"/>
        <v>37.682413002087408</v>
      </c>
      <c r="BH288" s="10"/>
    </row>
    <row r="289" spans="1:60" x14ac:dyDescent="0.25">
      <c r="A289" s="8">
        <v>2.7</v>
      </c>
      <c r="B289" s="9"/>
      <c r="C289" s="9"/>
      <c r="D289" s="9">
        <f t="shared" si="0"/>
        <v>16.125011064573318</v>
      </c>
      <c r="E289" s="10"/>
      <c r="F289" s="8">
        <v>2.7</v>
      </c>
      <c r="G289" s="9"/>
      <c r="H289" s="9"/>
      <c r="I289" s="9">
        <f t="shared" si="1"/>
        <v>15.791152465131949</v>
      </c>
      <c r="J289" s="10"/>
      <c r="K289" s="8">
        <v>2.7</v>
      </c>
      <c r="L289" s="9"/>
      <c r="M289" s="9"/>
      <c r="N289" s="9">
        <f t="shared" si="2"/>
        <v>17.250832560623369</v>
      </c>
      <c r="O289" s="10"/>
      <c r="P289" s="8">
        <v>2.9</v>
      </c>
      <c r="Q289" s="9"/>
      <c r="R289" s="9"/>
      <c r="S289" s="9">
        <f t="shared" si="3"/>
        <v>13.597372158996954</v>
      </c>
      <c r="T289" s="10"/>
      <c r="U289" s="8">
        <v>2.9</v>
      </c>
      <c r="V289" s="9"/>
      <c r="W289" s="9"/>
      <c r="X289" s="9">
        <f t="shared" si="4"/>
        <v>15.94585064084248</v>
      </c>
      <c r="Y289" s="10"/>
      <c r="Z289" s="8">
        <v>2.9</v>
      </c>
      <c r="AA289" s="9"/>
      <c r="AB289" s="9"/>
      <c r="AC289" s="9">
        <f t="shared" si="5"/>
        <v>18.17560076215425</v>
      </c>
      <c r="AD289" s="10"/>
      <c r="AE289" s="8">
        <v>2.9</v>
      </c>
      <c r="AF289" s="9"/>
      <c r="AG289" s="9"/>
      <c r="AH289" s="9">
        <f t="shared" si="6"/>
        <v>20.290292403662637</v>
      </c>
      <c r="AI289" s="10"/>
      <c r="AJ289" s="8">
        <v>2.9</v>
      </c>
      <c r="AK289" s="9"/>
      <c r="AL289" s="9"/>
      <c r="AM289" s="9">
        <f t="shared" si="7"/>
        <v>22.305239047049348</v>
      </c>
      <c r="AN289" s="10"/>
      <c r="AO289" s="8">
        <v>2.9</v>
      </c>
      <c r="AP289" s="9"/>
      <c r="AQ289" s="9"/>
      <c r="AR289" s="9">
        <f t="shared" si="8"/>
        <v>24.234715300029851</v>
      </c>
      <c r="AS289" s="10"/>
      <c r="AT289" s="8">
        <v>2.9</v>
      </c>
      <c r="AU289" s="9"/>
      <c r="AV289" s="9"/>
      <c r="AW289" s="9">
        <f t="shared" si="9"/>
        <v>26.090459400015302</v>
      </c>
      <c r="AX289" s="10"/>
      <c r="AY289" s="8">
        <v>2.9</v>
      </c>
      <c r="AZ289" s="9"/>
      <c r="BA289" s="9"/>
      <c r="BB289" s="9">
        <f t="shared" si="10"/>
        <v>27.881929659541964</v>
      </c>
      <c r="BC289" s="10"/>
      <c r="BD289" s="8">
        <v>2.9</v>
      </c>
      <c r="BE289" s="9"/>
      <c r="BF289" s="9"/>
      <c r="BG289" s="9">
        <f t="shared" si="11"/>
        <v>29.616777424242727</v>
      </c>
      <c r="BH289" s="10"/>
    </row>
    <row r="290" spans="1:60" x14ac:dyDescent="0.25">
      <c r="A290" s="8">
        <v>2.8</v>
      </c>
      <c r="B290" s="9"/>
      <c r="C290" s="9"/>
      <c r="D290" s="9">
        <f t="shared" si="0"/>
        <v>13.237422350724906</v>
      </c>
      <c r="E290" s="10"/>
      <c r="F290" s="8">
        <v>2.8</v>
      </c>
      <c r="G290" s="9"/>
      <c r="H290" s="9"/>
      <c r="I290" s="9">
        <f t="shared" si="1"/>
        <v>12.857752953604118</v>
      </c>
      <c r="J290" s="10"/>
      <c r="K290" s="8">
        <v>2.8</v>
      </c>
      <c r="L290" s="9"/>
      <c r="M290" s="9"/>
      <c r="N290" s="9">
        <f t="shared" si="2"/>
        <v>13.931861752458374</v>
      </c>
      <c r="O290" s="10"/>
      <c r="P290" s="8">
        <v>2.8</v>
      </c>
      <c r="Q290" s="9"/>
      <c r="R290" s="9"/>
      <c r="S290" s="9">
        <f t="shared" si="3"/>
        <v>16.974931947678222</v>
      </c>
      <c r="T290" s="10"/>
      <c r="U290" s="8">
        <v>2.8</v>
      </c>
      <c r="V290" s="9"/>
      <c r="W290" s="9"/>
      <c r="X290" s="9">
        <f t="shared" si="4"/>
        <v>20.002239649257501</v>
      </c>
      <c r="Y290" s="10"/>
      <c r="Z290" s="8">
        <v>2.8</v>
      </c>
      <c r="AA290" s="9"/>
      <c r="AB290" s="9"/>
      <c r="AC290" s="9">
        <f t="shared" si="5"/>
        <v>22.87673208624869</v>
      </c>
      <c r="AD290" s="10"/>
      <c r="AE290" s="8">
        <v>2.8</v>
      </c>
      <c r="AF290" s="9"/>
      <c r="AG290" s="9"/>
      <c r="AH290" s="9">
        <f t="shared" si="6"/>
        <v>25.605723727118317</v>
      </c>
      <c r="AI290" s="10"/>
      <c r="AJ290" s="8">
        <v>2.8</v>
      </c>
      <c r="AK290" s="9"/>
      <c r="AL290" s="9"/>
      <c r="AM290" s="9">
        <f t="shared" si="7"/>
        <v>28.20914806255697</v>
      </c>
      <c r="AN290" s="10"/>
      <c r="AO290" s="8">
        <v>2.8</v>
      </c>
      <c r="AP290" s="9"/>
      <c r="AQ290" s="9"/>
      <c r="AR290" s="9">
        <f t="shared" si="8"/>
        <v>30.705132983595586</v>
      </c>
      <c r="AS290" s="10"/>
      <c r="AT290" s="8">
        <v>2.8</v>
      </c>
      <c r="AU290" s="9"/>
      <c r="AV290" s="9"/>
      <c r="AW290" s="9">
        <f t="shared" si="9"/>
        <v>33.10846847177951</v>
      </c>
      <c r="AX290" s="10"/>
      <c r="AY290" s="8">
        <v>2.8</v>
      </c>
      <c r="AZ290" s="9"/>
      <c r="BA290" s="9"/>
      <c r="BB290" s="9">
        <f t="shared" si="10"/>
        <v>35.431031202888398</v>
      </c>
      <c r="BC290" s="10"/>
      <c r="BD290" s="8">
        <v>2.8</v>
      </c>
      <c r="BE290" s="9"/>
      <c r="BF290" s="9"/>
      <c r="BG290" s="9">
        <f t="shared" si="11"/>
        <v>37.682413002087408</v>
      </c>
      <c r="BH290" s="10"/>
    </row>
    <row r="291" spans="1:60" x14ac:dyDescent="0.25">
      <c r="A291" s="11">
        <v>2.9</v>
      </c>
      <c r="B291" s="12"/>
      <c r="C291" s="12"/>
      <c r="D291" s="12">
        <f t="shared" si="0"/>
        <v>10.866929007971372</v>
      </c>
      <c r="E291" s="13"/>
      <c r="F291" s="11">
        <v>2.9</v>
      </c>
      <c r="G291" s="12"/>
      <c r="H291" s="12"/>
      <c r="I291" s="12">
        <f t="shared" si="1"/>
        <v>10.469268242514802</v>
      </c>
      <c r="J291" s="13"/>
      <c r="K291" s="11">
        <v>2.9</v>
      </c>
      <c r="L291" s="12"/>
      <c r="M291" s="12"/>
      <c r="N291" s="12">
        <f t="shared" si="2"/>
        <v>11.251443732208976</v>
      </c>
      <c r="O291" s="13"/>
      <c r="P291" s="11">
        <v>2.9</v>
      </c>
      <c r="Q291" s="12"/>
      <c r="R291" s="12"/>
      <c r="S291" s="12">
        <f t="shared" si="3"/>
        <v>13.597372158996954</v>
      </c>
      <c r="T291" s="13"/>
      <c r="U291" s="11">
        <v>2.9</v>
      </c>
      <c r="V291" s="12"/>
      <c r="W291" s="12"/>
      <c r="X291" s="12">
        <f t="shared" si="4"/>
        <v>15.94585064084248</v>
      </c>
      <c r="Y291" s="13"/>
      <c r="Z291" s="11">
        <v>2.9</v>
      </c>
      <c r="AA291" s="12"/>
      <c r="AB291" s="12"/>
      <c r="AC291" s="12">
        <f t="shared" si="5"/>
        <v>18.17560076215425</v>
      </c>
      <c r="AD291" s="13"/>
      <c r="AE291" s="11">
        <v>2.9</v>
      </c>
      <c r="AF291" s="12"/>
      <c r="AG291" s="12"/>
      <c r="AH291" s="12">
        <f t="shared" si="6"/>
        <v>20.290292403662637</v>
      </c>
      <c r="AI291" s="13"/>
      <c r="AJ291" s="11">
        <v>2.9</v>
      </c>
      <c r="AK291" s="12"/>
      <c r="AL291" s="12"/>
      <c r="AM291" s="12">
        <f t="shared" si="7"/>
        <v>22.305239047049348</v>
      </c>
      <c r="AN291" s="13"/>
      <c r="AO291" s="11">
        <v>2.9</v>
      </c>
      <c r="AP291" s="12"/>
      <c r="AQ291" s="12"/>
      <c r="AR291" s="12">
        <f t="shared" si="8"/>
        <v>24.234715300029851</v>
      </c>
      <c r="AS291" s="13"/>
      <c r="AT291" s="11">
        <v>2.9</v>
      </c>
      <c r="AU291" s="12"/>
      <c r="AV291" s="12"/>
      <c r="AW291" s="12">
        <f t="shared" si="9"/>
        <v>26.090459400015302</v>
      </c>
      <c r="AX291" s="13"/>
      <c r="AY291" s="11">
        <v>2.9</v>
      </c>
      <c r="AZ291" s="12"/>
      <c r="BA291" s="12"/>
      <c r="BB291" s="12">
        <f t="shared" si="10"/>
        <v>27.881929659541964</v>
      </c>
      <c r="BC291" s="13"/>
      <c r="BD291" s="11">
        <v>2.9</v>
      </c>
      <c r="BE291" s="12"/>
      <c r="BF291" s="12"/>
      <c r="BG291" s="12">
        <f t="shared" si="11"/>
        <v>29.616777424242727</v>
      </c>
      <c r="BH291" s="13"/>
    </row>
    <row r="292" spans="1:60" x14ac:dyDescent="0.25">
      <c r="A292" t="str">
        <f>_xlfn.CONCAT("Thresholds for n=",A1)</f>
        <v>Thresholds for n=2500</v>
      </c>
      <c r="F292" t="str">
        <f>_xlfn.CONCAT("Thresholds for n=",F1)</f>
        <v>Thresholds for n=5000</v>
      </c>
      <c r="K292" t="str">
        <f>_xlfn.CONCAT("Thresholds for n=",K1)</f>
        <v>Thresholds for n=10000</v>
      </c>
      <c r="P292" t="str">
        <f>_xlfn.CONCAT("Thresholds for n=",P1)</f>
        <v>Thresholds for n=20000</v>
      </c>
      <c r="U292" t="str">
        <f>_xlfn.CONCAT("Thresholds for n=",U1)</f>
        <v>Thresholds for n=30000</v>
      </c>
      <c r="Z292" t="str">
        <f>_xlfn.CONCAT("Thresholds for n=",Z1)</f>
        <v>Thresholds for n=40000</v>
      </c>
      <c r="AE292" t="str">
        <f>_xlfn.CONCAT("Thresholds for n=",AE1)</f>
        <v>Thresholds for n=50000</v>
      </c>
      <c r="AJ292" t="str">
        <f>_xlfn.CONCAT("Thresholds for n=",AJ1)</f>
        <v>Thresholds for n=60000</v>
      </c>
      <c r="AO292" t="str">
        <f>_xlfn.CONCAT("Thresholds for n=",AO1)</f>
        <v>Thresholds for n=70000</v>
      </c>
      <c r="AT292" t="str">
        <f>_xlfn.CONCAT("Thresholds for n=",AT1)</f>
        <v>Thresholds for n=80000</v>
      </c>
      <c r="AY292" t="str">
        <f>_xlfn.CONCAT("Thresholds for n=",AY1)</f>
        <v>Thresholds for n=90000</v>
      </c>
      <c r="BD292" t="str">
        <f>_xlfn.CONCAT("Thresholds for n=",BD1)</f>
        <v>Thresholds for n=100000</v>
      </c>
    </row>
    <row r="295" spans="1:60" x14ac:dyDescent="0.25">
      <c r="C295" s="2"/>
      <c r="D295" s="3" t="s">
        <v>28</v>
      </c>
      <c r="E295" s="4" t="s">
        <v>28</v>
      </c>
    </row>
    <row r="296" spans="1:60" x14ac:dyDescent="0.25">
      <c r="C296" s="5" t="s">
        <v>9</v>
      </c>
      <c r="D296" s="6" t="s">
        <v>27</v>
      </c>
      <c r="E296" s="7" t="s">
        <v>29</v>
      </c>
    </row>
    <row r="297" spans="1:60" x14ac:dyDescent="0.25">
      <c r="C297" s="14">
        <v>2500</v>
      </c>
      <c r="D297" s="15">
        <v>2913.8</v>
      </c>
      <c r="E297" s="16">
        <v>-2.0219999999999998</v>
      </c>
    </row>
    <row r="298" spans="1:60" x14ac:dyDescent="0.25">
      <c r="C298" s="8">
        <v>5000</v>
      </c>
      <c r="D298" s="9">
        <v>3357.4</v>
      </c>
      <c r="E298" s="10">
        <v>-2.0579999999999998</v>
      </c>
    </row>
    <row r="299" spans="1:60" x14ac:dyDescent="0.25">
      <c r="C299" s="8">
        <v>10000</v>
      </c>
      <c r="D299" s="9">
        <v>5252.8</v>
      </c>
      <c r="E299" s="10">
        <v>-2.11</v>
      </c>
    </row>
    <row r="300" spans="1:60" x14ac:dyDescent="0.25">
      <c r="C300" s="8">
        <v>20000</v>
      </c>
      <c r="D300" s="9">
        <v>8082.9</v>
      </c>
      <c r="E300" s="10">
        <v>-2.1619999999999999</v>
      </c>
    </row>
    <row r="301" spans="1:60" x14ac:dyDescent="0.25">
      <c r="C301" s="8">
        <v>30000</v>
      </c>
      <c r="D301" s="9">
        <v>11871</v>
      </c>
      <c r="E301" s="10">
        <v>-2.2490000000000001</v>
      </c>
    </row>
    <row r="302" spans="1:60" x14ac:dyDescent="0.25">
      <c r="C302" s="8">
        <v>40000</v>
      </c>
      <c r="D302" s="9">
        <v>15628</v>
      </c>
      <c r="E302" s="10">
        <v>-2.31</v>
      </c>
    </row>
    <row r="303" spans="1:60" x14ac:dyDescent="0.25">
      <c r="C303" s="8">
        <v>50000</v>
      </c>
      <c r="D303" s="9">
        <v>17387</v>
      </c>
      <c r="E303" s="10">
        <v>-2.3130000000000002</v>
      </c>
    </row>
    <row r="304" spans="1:60" x14ac:dyDescent="0.25">
      <c r="C304" s="8">
        <v>60000</v>
      </c>
      <c r="D304" s="9">
        <v>21955</v>
      </c>
      <c r="E304" s="10">
        <v>-2.3780000000000001</v>
      </c>
    </row>
    <row r="305" spans="3:5" x14ac:dyDescent="0.25">
      <c r="C305" s="8">
        <v>70000</v>
      </c>
      <c r="D305" s="9">
        <v>23482</v>
      </c>
      <c r="E305" s="10">
        <v>-2.3769999999999998</v>
      </c>
    </row>
    <row r="306" spans="3:5" x14ac:dyDescent="0.25">
      <c r="C306" s="8">
        <v>80000</v>
      </c>
      <c r="D306" s="9">
        <v>25176</v>
      </c>
      <c r="E306" s="10">
        <v>-2.38</v>
      </c>
    </row>
    <row r="307" spans="3:5" x14ac:dyDescent="0.25">
      <c r="C307" s="8">
        <v>90000</v>
      </c>
      <c r="D307" s="9">
        <v>28683</v>
      </c>
      <c r="E307" s="10">
        <v>-2.4129999999999998</v>
      </c>
    </row>
    <row r="308" spans="3:5" x14ac:dyDescent="0.25">
      <c r="C308" s="11">
        <v>100000</v>
      </c>
      <c r="D308" s="12">
        <v>31457</v>
      </c>
      <c r="E308" s="13">
        <v>-2.4319999999999999</v>
      </c>
    </row>
    <row r="323" spans="2:2" ht="15.75" x14ac:dyDescent="0.25">
      <c r="B323" s="3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5266-312A-4312-98AA-F3CD116E2292}">
  <sheetPr>
    <tabColor theme="1" tint="0.14999847407452621"/>
  </sheetPr>
  <dimension ref="A1:AL123"/>
  <sheetViews>
    <sheetView tabSelected="1" workbookViewId="0">
      <selection activeCell="C50" sqref="C50"/>
    </sheetView>
  </sheetViews>
  <sheetFormatPr defaultRowHeight="15" x14ac:dyDescent="0.25"/>
  <sheetData>
    <row r="1" spans="1:38" x14ac:dyDescent="0.25">
      <c r="A1" s="2" t="s">
        <v>30</v>
      </c>
      <c r="B1" s="3" t="s">
        <v>31</v>
      </c>
      <c r="C1" s="3" t="s">
        <v>31</v>
      </c>
      <c r="D1" s="4" t="s">
        <v>8</v>
      </c>
      <c r="E1" s="2" t="s">
        <v>4</v>
      </c>
      <c r="F1" s="3"/>
      <c r="G1" s="3"/>
      <c r="H1" s="3"/>
      <c r="I1" s="4"/>
      <c r="J1" s="2" t="s">
        <v>5</v>
      </c>
      <c r="K1" s="3"/>
      <c r="L1" s="3"/>
      <c r="M1" s="3"/>
      <c r="N1" s="4"/>
      <c r="O1" t="s">
        <v>8</v>
      </c>
      <c r="P1" t="s">
        <v>14</v>
      </c>
      <c r="Q1" t="s">
        <v>9</v>
      </c>
      <c r="R1" t="s">
        <v>16</v>
      </c>
      <c r="S1" t="s">
        <v>18</v>
      </c>
      <c r="AC1" t="s">
        <v>19</v>
      </c>
    </row>
    <row r="2" spans="1:38" x14ac:dyDescent="0.25">
      <c r="A2" s="5"/>
      <c r="B2" s="6" t="s">
        <v>32</v>
      </c>
      <c r="C2" s="6" t="s">
        <v>33</v>
      </c>
      <c r="D2" s="7"/>
      <c r="E2" s="5" t="str">
        <f>O25</f>
        <v>Table Sizes, n=100000, tau=2.9</v>
      </c>
      <c r="F2" s="6" t="s">
        <v>1</v>
      </c>
      <c r="G2" s="6" t="s">
        <v>2</v>
      </c>
      <c r="H2" s="6" t="s">
        <v>3</v>
      </c>
      <c r="I2" s="7" t="s">
        <v>6</v>
      </c>
      <c r="J2" s="5"/>
      <c r="K2" s="6" t="s">
        <v>1</v>
      </c>
      <c r="L2" s="6" t="s">
        <v>2</v>
      </c>
      <c r="M2" s="6" t="s">
        <v>3</v>
      </c>
      <c r="N2" s="7" t="s">
        <v>6</v>
      </c>
      <c r="O2">
        <v>2.1</v>
      </c>
      <c r="P2">
        <v>1</v>
      </c>
      <c r="Q2" s="23">
        <v>10000</v>
      </c>
      <c r="R2" s="23">
        <v>1</v>
      </c>
      <c r="S2" s="2" t="s">
        <v>4</v>
      </c>
      <c r="T2" s="3"/>
      <c r="U2" s="3"/>
      <c r="V2" s="3"/>
      <c r="W2" s="4"/>
      <c r="X2" s="2" t="s">
        <v>5</v>
      </c>
      <c r="Y2" s="3"/>
      <c r="Z2" s="3"/>
      <c r="AA2" s="3"/>
      <c r="AB2" s="4"/>
      <c r="AC2" s="2" t="s">
        <v>4</v>
      </c>
      <c r="AD2" s="3"/>
      <c r="AE2" s="3"/>
      <c r="AF2" s="3"/>
      <c r="AG2" s="4"/>
      <c r="AH2" s="2" t="s">
        <v>5</v>
      </c>
      <c r="AI2" s="3"/>
      <c r="AJ2" s="3"/>
      <c r="AK2" s="3"/>
      <c r="AL2" s="4"/>
    </row>
    <row r="3" spans="1:38" x14ac:dyDescent="0.25">
      <c r="A3" s="15">
        <f>IF($R$2=1,55.2,NA())</f>
        <v>55.2</v>
      </c>
      <c r="B3" s="15">
        <f>IF($R$2=1,1.3,NA())</f>
        <v>1.3</v>
      </c>
      <c r="C3" s="15"/>
      <c r="D3" s="16">
        <v>2.1</v>
      </c>
      <c r="E3" s="8" cm="1">
        <f t="array" aca="1" ref="E3" ca="1">IF(OR(INDIRECT(CONCATENATE("Data!",ADDRESS($O$17+S4,$P$17+AC4)))="",NOT(Viewer!$B$5)),NA(),INDIRECT(CONCATENATE("Data!",ADDRESS($O$17+S4,$P$17+AC4))))</f>
        <v>102.14537</v>
      </c>
      <c r="F3" s="9" cm="1">
        <f t="array" aca="1" ref="F3" ca="1">IF(OR(INDIRECT(CONCATENATE("Data!",ADDRESS($O$17+T4,$P$17+AD4)))="",NOT(Viewer!$B$5)),NA(),INDIRECT(CONCATENATE("Data!",ADDRESS($O$17+T4,$P$17+AD4))))</f>
        <v>70.730549999999994</v>
      </c>
      <c r="G3" s="9" t="e" cm="1">
        <f t="array" aca="1" ref="G3" ca="1">IF(OR(INDIRECT(CONCATENATE("Data!",ADDRESS($O$17+U4,$P$17+AE4)))="",NOT(Viewer!$B$6)),NA(),INDIRECT(CONCATENATE("Data!",ADDRESS($O$17+U4,$P$17+AE4))))</f>
        <v>#N/A</v>
      </c>
      <c r="H3" s="9" t="e" cm="1">
        <f t="array" aca="1" ref="H3" ca="1">IF(OR(INDIRECT(CONCATENATE("Data!",ADDRESS($O$17+V4,$P$17+AF4)))="",NOT(Viewer!$B$7)),NA(),INDIRECT(CONCATENATE("Data!",ADDRESS($O$17+V4,$P$17+AF4))))</f>
        <v>#N/A</v>
      </c>
      <c r="I3" s="10" t="e" cm="1">
        <f t="array" aca="1" ref="I3" ca="1">IF(OR(INDIRECT(CONCATENATE("Data!",ADDRESS($O$17+W4,$P$17+AG4)))="",NOT(Viewer!$B$8)),NA(),INDIRECT(CONCATENATE("Data!",ADDRESS($O$17+W4,$P$17+AG4))))</f>
        <v>#N/A</v>
      </c>
      <c r="J3" s="8" cm="1">
        <f t="array" aca="1" ref="J3" ca="1">IF(OR(INDIRECT(CONCATENATE("Data!",ADDRESS($O$17+X4,$P$17+AH4)))="",NOT(Viewer!$B$5)),NA(),INDIRECT(CONCATENATE("Data!",ADDRESS($O$17+X4,$P$17+AH4))))</f>
        <v>1.1058108912706299</v>
      </c>
      <c r="K3" s="9" cm="1">
        <f t="array" aca="1" ref="K3" ca="1">IF(OR(INDIRECT(CONCATENATE("Data!",ADDRESS($O$17+Y4,$P$17+AI4)))="",NOT(Viewer!$B$5)),NA(),INDIRECT(CONCATENATE("Data!",ADDRESS($O$17+Y4,$P$17+AI4))))</f>
        <v>3.3817958587656301E-2</v>
      </c>
      <c r="L3" s="9" t="e" cm="1">
        <f t="array" aca="1" ref="L3" ca="1">IF(OR(INDIRECT(CONCATENATE("Data!",ADDRESS($O$17+Z4,$P$17+AJ4)))="",NOT(Viewer!$B$6)),NA(),INDIRECT(CONCATENATE("Data!",ADDRESS($O$17+Z4,$P$17+AJ4))))</f>
        <v>#N/A</v>
      </c>
      <c r="M3" s="9" t="e" cm="1">
        <f t="array" aca="1" ref="M3" ca="1">IF(OR(INDIRECT(CONCATENATE("Data!",ADDRESS($O$17+AA4,$P$17+AK4)))="",NOT(Viewer!$B$7)),NA(),INDIRECT(CONCATENATE("Data!",ADDRESS($O$17+AA4,$P$17+AK4))))</f>
        <v>#N/A</v>
      </c>
      <c r="N3" s="10" t="e" cm="1">
        <f t="array" aca="1" ref="N3" ca="1">IF(OR(INDIRECT(CONCATENATE("Data!",ADDRESS($O$17+AB4,$P$17+AL4)))="",NOT(Viewer!$B$8)),NA(),INDIRECT(CONCATENATE("Data!",ADDRESS($O$17+AB4,$P$17+AL4))))</f>
        <v>#N/A</v>
      </c>
      <c r="O3">
        <v>2.2000000000000002</v>
      </c>
      <c r="P3">
        <v>2</v>
      </c>
      <c r="Q3" s="23">
        <v>100000</v>
      </c>
      <c r="R3" s="23">
        <v>125</v>
      </c>
      <c r="S3" s="5"/>
      <c r="T3" s="6" t="s">
        <v>1</v>
      </c>
      <c r="U3" s="6" t="s">
        <v>2</v>
      </c>
      <c r="V3" s="6" t="s">
        <v>3</v>
      </c>
      <c r="W3" s="7" t="s">
        <v>6</v>
      </c>
      <c r="X3" s="5"/>
      <c r="Y3" s="6" t="s">
        <v>1</v>
      </c>
      <c r="Z3" s="6" t="s">
        <v>2</v>
      </c>
      <c r="AA3" s="6" t="s">
        <v>3</v>
      </c>
      <c r="AB3" s="7" t="s">
        <v>6</v>
      </c>
      <c r="AC3" s="5"/>
      <c r="AD3" s="6" t="s">
        <v>1</v>
      </c>
      <c r="AE3" s="6" t="s">
        <v>2</v>
      </c>
      <c r="AF3" s="6" t="s">
        <v>3</v>
      </c>
      <c r="AG3" s="7" t="s">
        <v>6</v>
      </c>
      <c r="AH3" s="5"/>
      <c r="AI3" s="6" t="s">
        <v>1</v>
      </c>
      <c r="AJ3" s="6" t="s">
        <v>2</v>
      </c>
      <c r="AK3" s="6" t="s">
        <v>3</v>
      </c>
      <c r="AL3" s="7" t="s">
        <v>6</v>
      </c>
    </row>
    <row r="4" spans="1:38" x14ac:dyDescent="0.25">
      <c r="A4" s="9">
        <f>IF($R$2=1,48.5,NA())</f>
        <v>48.5</v>
      </c>
      <c r="B4" s="9">
        <f>IF($R$2=1,1.264,NA())</f>
        <v>1.264</v>
      </c>
      <c r="C4" s="9"/>
      <c r="D4" s="10">
        <v>2.2000000000000002</v>
      </c>
      <c r="E4" s="8" cm="1">
        <f t="array" aca="1" ref="E4" ca="1">IF(OR(INDIRECT(CONCATENATE("Data!",ADDRESS($O$17+S5,$P$17+AC5)))="",NOT(Viewer!$B$5)),NA(),INDIRECT(CONCATENATE("Data!",ADDRESS($O$17+S5,$P$17+AC5))))</f>
        <v>96.055015999999995</v>
      </c>
      <c r="F4" s="9" cm="1">
        <f t="array" aca="1" ref="F4" ca="1">IF(OR(INDIRECT(CONCATENATE("Data!",ADDRESS($O$17+T5,$P$17+AD5)))="",NOT(Viewer!$B$5)),NA(),INDIRECT(CONCATENATE("Data!",ADDRESS($O$17+T5,$P$17+AD5))))</f>
        <v>66.121505999999997</v>
      </c>
      <c r="G4" s="9" t="e" cm="1">
        <f t="array" aca="1" ref="G4" ca="1">IF(OR(INDIRECT(CONCATENATE("Data!",ADDRESS($O$17+U5,$P$17+AE5)))="",NOT(Viewer!$B$6)),NA(),INDIRECT(CONCATENATE("Data!",ADDRESS($O$17+U5,$P$17+AE5))))</f>
        <v>#N/A</v>
      </c>
      <c r="H4" s="9" t="e" cm="1">
        <f t="array" aca="1" ref="H4" ca="1">IF(OR(INDIRECT(CONCATENATE("Data!",ADDRESS($O$17+V5,$P$17+AF5)))="",NOT(Viewer!$B$7)),NA(),INDIRECT(CONCATENATE("Data!",ADDRESS($O$17+V5,$P$17+AF5))))</f>
        <v>#N/A</v>
      </c>
      <c r="I4" s="10" t="e" cm="1">
        <f t="array" aca="1" ref="I4" ca="1">IF(OR(INDIRECT(CONCATENATE("Data!",ADDRESS($O$17+W5,$P$17+AG5)))="",NOT(Viewer!$B$8)),NA(),INDIRECT(CONCATENATE("Data!",ADDRESS($O$17+W5,$P$17+AG5))))</f>
        <v>#N/A</v>
      </c>
      <c r="J4" s="8" cm="1">
        <f t="array" aca="1" ref="J4" ca="1">IF(OR(INDIRECT(CONCATENATE("Data!",ADDRESS($O$17+X5,$P$17+AH5)))="",NOT(Viewer!$B$5)),NA(),INDIRECT(CONCATENATE("Data!",ADDRESS($O$17+X5,$P$17+AH5))))</f>
        <v>1.09032483786344</v>
      </c>
      <c r="K4" s="9" cm="1">
        <f t="array" aca="1" ref="K4" ca="1">IF(OR(INDIRECT(CONCATENATE("Data!",ADDRESS($O$17+Y5,$P$17+AI5)))="",NOT(Viewer!$B$5)),NA(),INDIRECT(CONCATENATE("Data!",ADDRESS($O$17+Y5,$P$17+AI5))))</f>
        <v>2.24225555526671E-2</v>
      </c>
      <c r="L4" s="9" t="e" cm="1">
        <f t="array" aca="1" ref="L4" ca="1">IF(OR(INDIRECT(CONCATENATE("Data!",ADDRESS($O$17+Z5,$P$17+AJ5)))="",NOT(Viewer!$B$6)),NA(),INDIRECT(CONCATENATE("Data!",ADDRESS($O$17+Z5,$P$17+AJ5))))</f>
        <v>#N/A</v>
      </c>
      <c r="M4" s="9" t="e" cm="1">
        <f t="array" aca="1" ref="M4" ca="1">IF(OR(INDIRECT(CONCATENATE("Data!",ADDRESS($O$17+AA5,$P$17+AK5)))="",NOT(Viewer!$B$7)),NA(),INDIRECT(CONCATENATE("Data!",ADDRESS($O$17+AA5,$P$17+AK5))))</f>
        <v>#N/A</v>
      </c>
      <c r="N4" s="10" t="e" cm="1">
        <f t="array" aca="1" ref="N4" ca="1">IF(OR(INDIRECT(CONCATENATE("Data!",ADDRESS($O$17+AB5,$P$17+AL5)))="",NOT(Viewer!$B$8)),NA(),INDIRECT(CONCATENATE("Data!",ADDRESS($O$17+AB5,$P$17+AL5))))</f>
        <v>#N/A</v>
      </c>
      <c r="O4">
        <v>2.2999999999999998</v>
      </c>
      <c r="P4">
        <v>3</v>
      </c>
      <c r="S4" s="14">
        <v>4</v>
      </c>
      <c r="T4" s="9">
        <v>4</v>
      </c>
      <c r="U4" s="15">
        <v>4</v>
      </c>
      <c r="V4" s="15">
        <v>4</v>
      </c>
      <c r="W4" s="16">
        <v>4</v>
      </c>
      <c r="X4" s="15">
        <v>4</v>
      </c>
      <c r="Y4" s="15">
        <v>4</v>
      </c>
      <c r="Z4" s="15">
        <v>4</v>
      </c>
      <c r="AA4" s="15">
        <v>4</v>
      </c>
      <c r="AB4" s="16">
        <v>4</v>
      </c>
      <c r="AC4" s="14">
        <v>0</v>
      </c>
      <c r="AD4" s="9">
        <v>1</v>
      </c>
      <c r="AE4" s="15">
        <v>2</v>
      </c>
      <c r="AF4" s="9">
        <v>3</v>
      </c>
      <c r="AG4" s="15">
        <v>4</v>
      </c>
      <c r="AH4" s="9">
        <v>5</v>
      </c>
      <c r="AI4" s="15">
        <v>6</v>
      </c>
      <c r="AJ4" s="9">
        <v>7</v>
      </c>
      <c r="AK4" s="15">
        <v>8</v>
      </c>
      <c r="AL4" s="9">
        <v>9</v>
      </c>
    </row>
    <row r="5" spans="1:38" x14ac:dyDescent="0.25">
      <c r="A5" s="9">
        <f>IF($R$2=1,42.2,NA())</f>
        <v>42.2</v>
      </c>
      <c r="B5" s="9">
        <f>IF($R$2=1,1.226,NA())</f>
        <v>1.226</v>
      </c>
      <c r="C5" s="9"/>
      <c r="D5" s="10">
        <v>2.2999999999999998</v>
      </c>
      <c r="E5" s="8" cm="1">
        <f t="array" aca="1" ref="E5" ca="1">IF(OR(INDIRECT(CONCATENATE("Data!",ADDRESS($O$17+S6,$P$17+AC6)))="",NOT(Viewer!$B$5)),NA(),INDIRECT(CONCATENATE("Data!",ADDRESS($O$17+S6,$P$17+AC6))))</f>
        <v>103.62439999999999</v>
      </c>
      <c r="F5" s="9" cm="1">
        <f t="array" aca="1" ref="F5" ca="1">IF(OR(INDIRECT(CONCATENATE("Data!",ADDRESS($O$17+T6,$P$17+AD6)))="",NOT(Viewer!$B$5)),NA(),INDIRECT(CONCATENATE("Data!",ADDRESS($O$17+T6,$P$17+AD6))))</f>
        <v>70.560879999999997</v>
      </c>
      <c r="G5" s="9" t="e" cm="1">
        <f t="array" aca="1" ref="G5" ca="1">IF(OR(INDIRECT(CONCATENATE("Data!",ADDRESS($O$17+U6,$P$17+AE6)))="",NOT(Viewer!$B$6)),NA(),INDIRECT(CONCATENATE("Data!",ADDRESS($O$17+U6,$P$17+AE6))))</f>
        <v>#N/A</v>
      </c>
      <c r="H5" s="9" t="e" cm="1">
        <f t="array" aca="1" ref="H5" ca="1">IF(OR(INDIRECT(CONCATENATE("Data!",ADDRESS($O$17+V6,$P$17+AF6)))="",NOT(Viewer!$B$7)),NA(),INDIRECT(CONCATENATE("Data!",ADDRESS($O$17+V6,$P$17+AF6))))</f>
        <v>#N/A</v>
      </c>
      <c r="I5" s="10" t="e" cm="1">
        <f t="array" aca="1" ref="I5" ca="1">IF(OR(INDIRECT(CONCATENATE("Data!",ADDRESS($O$17+W6,$P$17+AG6)))="",NOT(Viewer!$B$8)),NA(),INDIRECT(CONCATENATE("Data!",ADDRESS($O$17+W6,$P$17+AG6))))</f>
        <v>#N/A</v>
      </c>
      <c r="J5" s="8" cm="1">
        <f t="array" aca="1" ref="J5" ca="1">IF(OR(INDIRECT(CONCATENATE("Data!",ADDRESS($O$17+X6,$P$17+AH6)))="",NOT(Viewer!$B$5)),NA(),INDIRECT(CONCATENATE("Data!",ADDRESS($O$17+X6,$P$17+AH6))))</f>
        <v>1.1029221513271299</v>
      </c>
      <c r="K5" s="9" cm="1">
        <f t="array" aca="1" ref="K5" ca="1">IF(OR(INDIRECT(CONCATENATE("Data!",ADDRESS($O$17+Y6,$P$17+AI6)))="",NOT(Viewer!$B$5)),NA(),INDIRECT(CONCATENATE("Data!",ADDRESS($O$17+Y6,$P$17+AI6))))</f>
        <v>2.5629417789155499E-2</v>
      </c>
      <c r="L5" s="9" t="e" cm="1">
        <f t="array" aca="1" ref="L5" ca="1">IF(OR(INDIRECT(CONCATENATE("Data!",ADDRESS($O$17+Z6,$P$17+AJ6)))="",NOT(Viewer!$B$6)),NA(),INDIRECT(CONCATENATE("Data!",ADDRESS($O$17+Z6,$P$17+AJ6))))</f>
        <v>#N/A</v>
      </c>
      <c r="M5" s="9" t="e" cm="1">
        <f t="array" aca="1" ref="M5" ca="1">IF(OR(INDIRECT(CONCATENATE("Data!",ADDRESS($O$17+AA6,$P$17+AK6)))="",NOT(Viewer!$B$7)),NA(),INDIRECT(CONCATENATE("Data!",ADDRESS($O$17+AA6,$P$17+AK6))))</f>
        <v>#N/A</v>
      </c>
      <c r="N5" s="10" t="e" cm="1">
        <f t="array" aca="1" ref="N5" ca="1">IF(OR(INDIRECT(CONCATENATE("Data!",ADDRESS($O$17+AB6,$P$17+AL6)))="",NOT(Viewer!$B$8)),NA(),INDIRECT(CONCATENATE("Data!",ADDRESS($O$17+AB6,$P$17+AL6))))</f>
        <v>#N/A</v>
      </c>
      <c r="O5">
        <v>2.4</v>
      </c>
      <c r="P5">
        <v>4</v>
      </c>
      <c r="S5" s="8">
        <v>5</v>
      </c>
      <c r="T5" s="9">
        <v>5</v>
      </c>
      <c r="U5" s="9">
        <v>5</v>
      </c>
      <c r="V5" s="9">
        <v>5</v>
      </c>
      <c r="W5" s="10">
        <v>5</v>
      </c>
      <c r="X5" s="9">
        <v>5</v>
      </c>
      <c r="Y5" s="9">
        <v>5</v>
      </c>
      <c r="Z5" s="9">
        <v>5</v>
      </c>
      <c r="AA5" s="9">
        <v>5</v>
      </c>
      <c r="AB5" s="10">
        <v>5</v>
      </c>
      <c r="AC5" s="8">
        <v>0</v>
      </c>
      <c r="AD5" s="9">
        <v>1</v>
      </c>
      <c r="AE5" s="9">
        <v>2</v>
      </c>
      <c r="AF5" s="9">
        <v>3</v>
      </c>
      <c r="AG5" s="9">
        <v>4</v>
      </c>
      <c r="AH5" s="9">
        <v>5</v>
      </c>
      <c r="AI5" s="9">
        <v>6</v>
      </c>
      <c r="AJ5" s="9">
        <v>7</v>
      </c>
      <c r="AK5" s="9">
        <v>8</v>
      </c>
      <c r="AL5" s="9">
        <v>9</v>
      </c>
    </row>
    <row r="6" spans="1:38" x14ac:dyDescent="0.25">
      <c r="A6" s="9">
        <f>IF($R$2=1,43.28,NA())</f>
        <v>43.28</v>
      </c>
      <c r="B6" s="9">
        <f>IF($R$2=1,1.211,NA())</f>
        <v>1.2110000000000001</v>
      </c>
      <c r="C6" s="9"/>
      <c r="D6" s="10">
        <v>2.4</v>
      </c>
      <c r="E6" s="8" cm="1">
        <f t="array" aca="1" ref="E6" ca="1">IF(OR(INDIRECT(CONCATENATE("Data!",ADDRESS($O$17+S7,$P$17+AC7)))="",NOT(Viewer!$B$5)),NA(),INDIRECT(CONCATENATE("Data!",ADDRESS($O$17+S7,$P$17+AC7))))</f>
        <v>98.79092</v>
      </c>
      <c r="F6" s="9" cm="1">
        <f t="array" aca="1" ref="F6" ca="1">IF(OR(INDIRECT(CONCATENATE("Data!",ADDRESS($O$17+T7,$P$17+AD7)))="",NOT(Viewer!$B$5)),NA(),INDIRECT(CONCATENATE("Data!",ADDRESS($O$17+T7,$P$17+AD7))))</f>
        <v>62.536762000000003</v>
      </c>
      <c r="G6" s="9" t="e" cm="1">
        <f t="array" aca="1" ref="G6" ca="1">IF(OR(INDIRECT(CONCATENATE("Data!",ADDRESS($O$17+U7,$P$17+AE7)))="",NOT(Viewer!$B$6)),NA(),INDIRECT(CONCATENATE("Data!",ADDRESS($O$17+U7,$P$17+AE7))))</f>
        <v>#N/A</v>
      </c>
      <c r="H6" s="9" t="e" cm="1">
        <f t="array" aca="1" ref="H6" ca="1">IF(OR(INDIRECT(CONCATENATE("Data!",ADDRESS($O$17+V7,$P$17+AF7)))="",NOT(Viewer!$B$7)),NA(),INDIRECT(CONCATENATE("Data!",ADDRESS($O$17+V7,$P$17+AF7))))</f>
        <v>#N/A</v>
      </c>
      <c r="I6" s="10" t="e" cm="1">
        <f t="array" aca="1" ref="I6" ca="1">IF(OR(INDIRECT(CONCATENATE("Data!",ADDRESS($O$17+W7,$P$17+AG7)))="",NOT(Viewer!$B$8)),NA(),INDIRECT(CONCATENATE("Data!",ADDRESS($O$17+W7,$P$17+AG7))))</f>
        <v>#N/A</v>
      </c>
      <c r="J6" s="8" cm="1">
        <f t="array" aca="1" ref="J6" ca="1">IF(OR(INDIRECT(CONCATENATE("Data!",ADDRESS($O$17+X7,$P$17+AH7)))="",NOT(Viewer!$B$5)),NA(),INDIRECT(CONCATENATE("Data!",ADDRESS($O$17+X7,$P$17+AH7))))</f>
        <v>1.1228298536539001</v>
      </c>
      <c r="K6" s="9" cm="1">
        <f t="array" aca="1" ref="K6" ca="1">IF(OR(INDIRECT(CONCATENATE("Data!",ADDRESS($O$17+Y7,$P$17+AI7)))="",NOT(Viewer!$B$5)),NA(),INDIRECT(CONCATENATE("Data!",ADDRESS($O$17+Y7,$P$17+AI7))))</f>
        <v>2.82794802494594E-2</v>
      </c>
      <c r="L6" s="9" t="e" cm="1">
        <f t="array" aca="1" ref="L6" ca="1">IF(OR(INDIRECT(CONCATENATE("Data!",ADDRESS($O$17+Z7,$P$17+AJ7)))="",NOT(Viewer!$B$6)),NA(),INDIRECT(CONCATENATE("Data!",ADDRESS($O$17+Z7,$P$17+AJ7))))</f>
        <v>#N/A</v>
      </c>
      <c r="M6" s="9" t="e" cm="1">
        <f t="array" aca="1" ref="M6" ca="1">IF(OR(INDIRECT(CONCATENATE("Data!",ADDRESS($O$17+AA7,$P$17+AK7)))="",NOT(Viewer!$B$7)),NA(),INDIRECT(CONCATENATE("Data!",ADDRESS($O$17+AA7,$P$17+AK7))))</f>
        <v>#N/A</v>
      </c>
      <c r="N6" s="10" t="e" cm="1">
        <f t="array" aca="1" ref="N6" ca="1">IF(OR(INDIRECT(CONCATENATE("Data!",ADDRESS($O$17+AB7,$P$17+AL7)))="",NOT(Viewer!$B$8)),NA(),INDIRECT(CONCATENATE("Data!",ADDRESS($O$17+AB7,$P$17+AL7))))</f>
        <v>#N/A</v>
      </c>
      <c r="O6">
        <v>2.5</v>
      </c>
      <c r="P6">
        <v>5</v>
      </c>
      <c r="S6" s="8">
        <v>6</v>
      </c>
      <c r="T6" s="9">
        <v>6</v>
      </c>
      <c r="U6" s="9">
        <v>6</v>
      </c>
      <c r="V6" s="9">
        <v>6</v>
      </c>
      <c r="W6" s="10">
        <v>6</v>
      </c>
      <c r="X6" s="9">
        <v>6</v>
      </c>
      <c r="Y6" s="9">
        <v>6</v>
      </c>
      <c r="Z6" s="9">
        <v>6</v>
      </c>
      <c r="AA6" s="9">
        <v>6</v>
      </c>
      <c r="AB6" s="10">
        <v>6</v>
      </c>
      <c r="AC6" s="8">
        <v>0</v>
      </c>
      <c r="AD6" s="9">
        <v>1</v>
      </c>
      <c r="AE6" s="9">
        <v>2</v>
      </c>
      <c r="AF6" s="9">
        <v>3</v>
      </c>
      <c r="AG6" s="9">
        <v>4</v>
      </c>
      <c r="AH6" s="9">
        <v>5</v>
      </c>
      <c r="AI6" s="9">
        <v>6</v>
      </c>
      <c r="AJ6" s="9">
        <v>7</v>
      </c>
      <c r="AK6" s="9">
        <v>8</v>
      </c>
      <c r="AL6" s="9">
        <v>9</v>
      </c>
    </row>
    <row r="7" spans="1:38" x14ac:dyDescent="0.25">
      <c r="A7" s="9">
        <f>IF($R$2=1,43.55,NA())</f>
        <v>43.55</v>
      </c>
      <c r="B7" s="9">
        <f>IF($R$2=1,1.183,NA())</f>
        <v>1.1830000000000001</v>
      </c>
      <c r="C7" s="9"/>
      <c r="D7" s="10">
        <v>2.5</v>
      </c>
      <c r="E7" s="8" cm="1">
        <f t="array" aca="1" ref="E7" ca="1">IF(OR(INDIRECT(CONCATENATE("Data!",ADDRESS($O$17+S8,$P$17+AC8)))="",NOT(Viewer!$B$5)),NA(),INDIRECT(CONCATENATE("Data!",ADDRESS($O$17+S8,$P$17+AC8))))</f>
        <v>104.41334000000001</v>
      </c>
      <c r="F7" s="9" cm="1">
        <f t="array" aca="1" ref="F7" ca="1">IF(OR(INDIRECT(CONCATENATE("Data!",ADDRESS($O$17+T8,$P$17+AD8)))="",NOT(Viewer!$B$5)),NA(),INDIRECT(CONCATENATE("Data!",ADDRESS($O$17+T8,$P$17+AD8))))</f>
        <v>77.627769999999998</v>
      </c>
      <c r="G7" s="9" t="e" cm="1">
        <f t="array" aca="1" ref="G7" ca="1">IF(OR(INDIRECT(CONCATENATE("Data!",ADDRESS($O$17+U8,$P$17+AE8)))="",NOT(Viewer!$B$6)),NA(),INDIRECT(CONCATENATE("Data!",ADDRESS($O$17+U8,$P$17+AE8))))</f>
        <v>#N/A</v>
      </c>
      <c r="H7" s="9" t="e" cm="1">
        <f t="array" aca="1" ref="H7" ca="1">IF(OR(INDIRECT(CONCATENATE("Data!",ADDRESS($O$17+V8,$P$17+AF8)))="",NOT(Viewer!$B$7)),NA(),INDIRECT(CONCATENATE("Data!",ADDRESS($O$17+V8,$P$17+AF8))))</f>
        <v>#N/A</v>
      </c>
      <c r="I7" s="10" t="e" cm="1">
        <f t="array" aca="1" ref="I7" ca="1">IF(OR(INDIRECT(CONCATENATE("Data!",ADDRESS($O$17+W8,$P$17+AG8)))="",NOT(Viewer!$B$8)),NA(),INDIRECT(CONCATENATE("Data!",ADDRESS($O$17+W8,$P$17+AG8))))</f>
        <v>#N/A</v>
      </c>
      <c r="J7" s="8" cm="1">
        <f t="array" aca="1" ref="J7" ca="1">IF(OR(INDIRECT(CONCATENATE("Data!",ADDRESS($O$17+X8,$P$17+AH8)))="",NOT(Viewer!$B$5)),NA(),INDIRECT(CONCATENATE("Data!",ADDRESS($O$17+X8,$P$17+AH8))))</f>
        <v>1.10742239749431</v>
      </c>
      <c r="K7" s="9" cm="1">
        <f t="array" aca="1" ref="K7" ca="1">IF(OR(INDIRECT(CONCATENATE("Data!",ADDRESS($O$17+Y8,$P$17+AI8)))="",NOT(Viewer!$B$5)),NA(),INDIRECT(CONCATENATE("Data!",ADDRESS($O$17+Y8,$P$17+AI8))))</f>
        <v>3.0468638028432499E-2</v>
      </c>
      <c r="L7" s="9" t="e" cm="1">
        <f t="array" aca="1" ref="L7" ca="1">IF(OR(INDIRECT(CONCATENATE("Data!",ADDRESS($O$17+Z8,$P$17+AJ8)))="",NOT(Viewer!$B$6)),NA(),INDIRECT(CONCATENATE("Data!",ADDRESS($O$17+Z8,$P$17+AJ8))))</f>
        <v>#N/A</v>
      </c>
      <c r="M7" s="9" t="e" cm="1">
        <f t="array" aca="1" ref="M7" ca="1">IF(OR(INDIRECT(CONCATENATE("Data!",ADDRESS($O$17+AA8,$P$17+AK8)))="",NOT(Viewer!$B$7)),NA(),INDIRECT(CONCATENATE("Data!",ADDRESS($O$17+AA8,$P$17+AK8))))</f>
        <v>#N/A</v>
      </c>
      <c r="N7" s="10" t="e" cm="1">
        <f t="array" aca="1" ref="N7" ca="1">IF(OR(INDIRECT(CONCATENATE("Data!",ADDRESS($O$17+AB8,$P$17+AL8)))="",NOT(Viewer!$B$8)),NA(),INDIRECT(CONCATENATE("Data!",ADDRESS($O$17+AB8,$P$17+AL8))))</f>
        <v>#N/A</v>
      </c>
      <c r="O7">
        <v>2.6</v>
      </c>
      <c r="P7">
        <v>6</v>
      </c>
      <c r="S7" s="8">
        <v>7</v>
      </c>
      <c r="T7" s="9">
        <v>7</v>
      </c>
      <c r="U7" s="9">
        <v>7</v>
      </c>
      <c r="V7" s="9">
        <v>7</v>
      </c>
      <c r="W7" s="10">
        <v>7</v>
      </c>
      <c r="X7" s="9">
        <v>7</v>
      </c>
      <c r="Y7" s="9">
        <v>7</v>
      </c>
      <c r="Z7" s="9">
        <v>7</v>
      </c>
      <c r="AA7" s="9">
        <v>7</v>
      </c>
      <c r="AB7" s="10">
        <v>7</v>
      </c>
      <c r="AC7" s="8">
        <v>0</v>
      </c>
      <c r="AD7" s="9">
        <v>1</v>
      </c>
      <c r="AE7" s="9">
        <v>2</v>
      </c>
      <c r="AF7" s="9">
        <v>3</v>
      </c>
      <c r="AG7" s="9">
        <v>4</v>
      </c>
      <c r="AH7" s="9">
        <v>5</v>
      </c>
      <c r="AI7" s="9">
        <v>6</v>
      </c>
      <c r="AJ7" s="9">
        <v>7</v>
      </c>
      <c r="AK7" s="9">
        <v>8</v>
      </c>
      <c r="AL7" s="9">
        <v>9</v>
      </c>
    </row>
    <row r="8" spans="1:38" x14ac:dyDescent="0.25">
      <c r="A8" s="9">
        <f>IF($R$2=1,45.59,NA())</f>
        <v>45.59</v>
      </c>
      <c r="B8" s="9">
        <f>IF($R$2=1,1.16,NA())</f>
        <v>1.1599999999999999</v>
      </c>
      <c r="C8" s="9"/>
      <c r="D8" s="10">
        <v>2.6</v>
      </c>
      <c r="E8" s="8" cm="1">
        <f t="array" aca="1" ref="E8" ca="1">IF(OR(INDIRECT(CONCATENATE("Data!",ADDRESS($O$17+S9,$P$17+AC9)))="",NOT(Viewer!$B$5)),NA(),INDIRECT(CONCATENATE("Data!",ADDRESS($O$17+S9,$P$17+AC9))))</f>
        <v>102.26464</v>
      </c>
      <c r="F8" s="9" cm="1">
        <f t="array" aca="1" ref="F8" ca="1">IF(OR(INDIRECT(CONCATENATE("Data!",ADDRESS($O$17+T9,$P$17+AD9)))="",NOT(Viewer!$B$5)),NA(),INDIRECT(CONCATENATE("Data!",ADDRESS($O$17+T9,$P$17+AD9))))</f>
        <v>67.856414999999998</v>
      </c>
      <c r="G8" s="9" t="e" cm="1">
        <f t="array" aca="1" ref="G8" ca="1">IF(OR(INDIRECT(CONCATENATE("Data!",ADDRESS($O$17+U9,$P$17+AE9)))="",NOT(Viewer!$B$6)),NA(),INDIRECT(CONCATENATE("Data!",ADDRESS($O$17+U9,$P$17+AE9))))</f>
        <v>#N/A</v>
      </c>
      <c r="H8" s="9" t="e" cm="1">
        <f t="array" aca="1" ref="H8" ca="1">IF(OR(INDIRECT(CONCATENATE("Data!",ADDRESS($O$17+V9,$P$17+AF9)))="",NOT(Viewer!$B$7)),NA(),INDIRECT(CONCATENATE("Data!",ADDRESS($O$17+V9,$P$17+AF9))))</f>
        <v>#N/A</v>
      </c>
      <c r="I8" s="10" t="e" cm="1">
        <f t="array" aca="1" ref="I8" ca="1">IF(OR(INDIRECT(CONCATENATE("Data!",ADDRESS($O$17+W9,$P$17+AG9)))="",NOT(Viewer!$B$8)),NA(),INDIRECT(CONCATENATE("Data!",ADDRESS($O$17+W9,$P$17+AG9))))</f>
        <v>#N/A</v>
      </c>
      <c r="J8" s="8" cm="1">
        <f t="array" aca="1" ref="J8" ca="1">IF(OR(INDIRECT(CONCATENATE("Data!",ADDRESS($O$17+X9,$P$17+AH9)))="",NOT(Viewer!$B$5)),NA(),INDIRECT(CONCATENATE("Data!",ADDRESS($O$17+X9,$P$17+AH9))))</f>
        <v>1.0959523617029101</v>
      </c>
      <c r="K8" s="9" cm="1">
        <f t="array" aca="1" ref="K8" ca="1">IF(OR(INDIRECT(CONCATENATE("Data!",ADDRESS($O$17+Y9,$P$17+AI9)))="",NOT(Viewer!$B$5)),NA(),INDIRECT(CONCATENATE("Data!",ADDRESS($O$17+Y9,$P$17+AI9))))</f>
        <v>2.22542695196924E-2</v>
      </c>
      <c r="L8" s="9" t="e" cm="1">
        <f t="array" aca="1" ref="L8" ca="1">IF(OR(INDIRECT(CONCATENATE("Data!",ADDRESS($O$17+Z9,$P$17+AJ9)))="",NOT(Viewer!$B$6)),NA(),INDIRECT(CONCATENATE("Data!",ADDRESS($O$17+Z9,$P$17+AJ9))))</f>
        <v>#N/A</v>
      </c>
      <c r="M8" s="9" t="e" cm="1">
        <f t="array" aca="1" ref="M8" ca="1">IF(OR(INDIRECT(CONCATENATE("Data!",ADDRESS($O$17+AA9,$P$17+AK9)))="",NOT(Viewer!$B$7)),NA(),INDIRECT(CONCATENATE("Data!",ADDRESS($O$17+AA9,$P$17+AK9))))</f>
        <v>#N/A</v>
      </c>
      <c r="N8" s="10" t="e" cm="1">
        <f t="array" aca="1" ref="N8" ca="1">IF(OR(INDIRECT(CONCATENATE("Data!",ADDRESS($O$17+AB9,$P$17+AL9)))="",NOT(Viewer!$B$8)),NA(),INDIRECT(CONCATENATE("Data!",ADDRESS($O$17+AB9,$P$17+AL9))))</f>
        <v>#N/A</v>
      </c>
      <c r="O8">
        <v>2.7</v>
      </c>
      <c r="P8">
        <v>7</v>
      </c>
      <c r="S8" s="8">
        <v>8</v>
      </c>
      <c r="T8" s="9">
        <v>8</v>
      </c>
      <c r="U8" s="9">
        <v>8</v>
      </c>
      <c r="V8" s="9">
        <v>8</v>
      </c>
      <c r="W8" s="10">
        <v>8</v>
      </c>
      <c r="X8" s="9">
        <v>8</v>
      </c>
      <c r="Y8" s="9">
        <v>8</v>
      </c>
      <c r="Z8" s="9">
        <v>8</v>
      </c>
      <c r="AA8" s="9">
        <v>8</v>
      </c>
      <c r="AB8" s="10">
        <v>8</v>
      </c>
      <c r="AC8" s="8">
        <v>0</v>
      </c>
      <c r="AD8" s="9">
        <v>1</v>
      </c>
      <c r="AE8" s="9">
        <v>2</v>
      </c>
      <c r="AF8" s="9">
        <v>3</v>
      </c>
      <c r="AG8" s="9">
        <v>4</v>
      </c>
      <c r="AH8" s="9">
        <v>5</v>
      </c>
      <c r="AI8" s="9">
        <v>6</v>
      </c>
      <c r="AJ8" s="9">
        <v>7</v>
      </c>
      <c r="AK8" s="9">
        <v>8</v>
      </c>
      <c r="AL8" s="9">
        <v>9</v>
      </c>
    </row>
    <row r="9" spans="1:38" x14ac:dyDescent="0.25">
      <c r="A9" s="9">
        <f>IF($R$2=1,50.24,NA())</f>
        <v>50.24</v>
      </c>
      <c r="B9" s="9">
        <f>IF($R$2=1,1.151,NA())</f>
        <v>1.151</v>
      </c>
      <c r="C9" s="9"/>
      <c r="D9" s="10">
        <v>2.7</v>
      </c>
      <c r="E9" s="8" cm="1">
        <f t="array" aca="1" ref="E9" ca="1">IF(OR(INDIRECT(CONCATENATE("Data!",ADDRESS($O$17+S10,$P$17+AC10)))="",NOT(Viewer!$B$5)),NA(),INDIRECT(CONCATENATE("Data!",ADDRESS($O$17+S10,$P$17+AC10))))</f>
        <v>95.029529999999994</v>
      </c>
      <c r="F9" s="9" cm="1">
        <f t="array" aca="1" ref="F9" ca="1">IF(OR(INDIRECT(CONCATENATE("Data!",ADDRESS($O$17+T10,$P$17+AD10)))="",NOT(Viewer!$B$5)),NA(),INDIRECT(CONCATENATE("Data!",ADDRESS($O$17+T10,$P$17+AD10))))</f>
        <v>63.399403</v>
      </c>
      <c r="G9" s="9" t="e" cm="1">
        <f t="array" aca="1" ref="G9" ca="1">IF(OR(INDIRECT(CONCATENATE("Data!",ADDRESS($O$17+U10,$P$17+AE10)))="",NOT(Viewer!$B$6)),NA(),INDIRECT(CONCATENATE("Data!",ADDRESS($O$17+U10,$P$17+AE10))))</f>
        <v>#N/A</v>
      </c>
      <c r="H9" s="9" t="e" cm="1">
        <f t="array" aca="1" ref="H9" ca="1">IF(OR(INDIRECT(CONCATENATE("Data!",ADDRESS($O$17+V10,$P$17+AF10)))="",NOT(Viewer!$B$7)),NA(),INDIRECT(CONCATENATE("Data!",ADDRESS($O$17+V10,$P$17+AF10))))</f>
        <v>#N/A</v>
      </c>
      <c r="I9" s="10" t="e" cm="1">
        <f t="array" aca="1" ref="I9" ca="1">IF(OR(INDIRECT(CONCATENATE("Data!",ADDRESS($O$17+W10,$P$17+AG10)))="",NOT(Viewer!$B$8)),NA(),INDIRECT(CONCATENATE("Data!",ADDRESS($O$17+W10,$P$17+AG10))))</f>
        <v>#N/A</v>
      </c>
      <c r="J9" s="8" cm="1">
        <f t="array" aca="1" ref="J9" ca="1">IF(OR(INDIRECT(CONCATENATE("Data!",ADDRESS($O$17+X10,$P$17+AH10)))="",NOT(Viewer!$B$5)),NA(),INDIRECT(CONCATENATE("Data!",ADDRESS($O$17+X10,$P$17+AH10))))</f>
        <v>1.10978631782531</v>
      </c>
      <c r="K9" s="9" cm="1">
        <f t="array" aca="1" ref="K9" ca="1">IF(OR(INDIRECT(CONCATENATE("Data!",ADDRESS($O$17+Y10,$P$17+AI10)))="",NOT(Viewer!$B$5)),NA(),INDIRECT(CONCATENATE("Data!",ADDRESS($O$17+Y10,$P$17+AI10))))</f>
        <v>2.70261810362434E-2</v>
      </c>
      <c r="L9" s="9" t="e" cm="1">
        <f t="array" aca="1" ref="L9" ca="1">IF(OR(INDIRECT(CONCATENATE("Data!",ADDRESS($O$17+Z10,$P$17+AJ10)))="",NOT(Viewer!$B$6)),NA(),INDIRECT(CONCATENATE("Data!",ADDRESS($O$17+Z10,$P$17+AJ10))))</f>
        <v>#N/A</v>
      </c>
      <c r="M9" s="9" t="e" cm="1">
        <f t="array" aca="1" ref="M9" ca="1">IF(OR(INDIRECT(CONCATENATE("Data!",ADDRESS($O$17+AA10,$P$17+AK10)))="",NOT(Viewer!$B$7)),NA(),INDIRECT(CONCATENATE("Data!",ADDRESS($O$17+AA10,$P$17+AK10))))</f>
        <v>#N/A</v>
      </c>
      <c r="N9" s="10" t="e" cm="1">
        <f t="array" aca="1" ref="N9" ca="1">IF(OR(INDIRECT(CONCATENATE("Data!",ADDRESS($O$17+AB10,$P$17+AL10)))="",NOT(Viewer!$B$8)),NA(),INDIRECT(CONCATENATE("Data!",ADDRESS($O$17+AB10,$P$17+AL10))))</f>
        <v>#N/A</v>
      </c>
      <c r="O9">
        <v>2.8</v>
      </c>
      <c r="P9">
        <v>8</v>
      </c>
      <c r="S9" s="8">
        <v>9</v>
      </c>
      <c r="T9" s="9">
        <v>9</v>
      </c>
      <c r="U9" s="9">
        <v>9</v>
      </c>
      <c r="V9" s="9">
        <v>9</v>
      </c>
      <c r="W9" s="10">
        <v>9</v>
      </c>
      <c r="X9" s="9">
        <v>9</v>
      </c>
      <c r="Y9" s="9">
        <v>9</v>
      </c>
      <c r="Z9" s="9">
        <v>9</v>
      </c>
      <c r="AA9" s="9">
        <v>9</v>
      </c>
      <c r="AB9" s="10">
        <v>9</v>
      </c>
      <c r="AC9" s="8">
        <v>0</v>
      </c>
      <c r="AD9" s="9">
        <v>1</v>
      </c>
      <c r="AE9" s="9">
        <v>2</v>
      </c>
      <c r="AF9" s="9">
        <v>3</v>
      </c>
      <c r="AG9" s="9">
        <v>4</v>
      </c>
      <c r="AH9" s="9">
        <v>5</v>
      </c>
      <c r="AI9" s="9">
        <v>6</v>
      </c>
      <c r="AJ9" s="9">
        <v>7</v>
      </c>
      <c r="AK9" s="9">
        <v>8</v>
      </c>
      <c r="AL9" s="9">
        <v>9</v>
      </c>
    </row>
    <row r="10" spans="1:38" x14ac:dyDescent="0.25">
      <c r="A10" s="9">
        <f>IF($R$2=1,56.48,NA())</f>
        <v>56.48</v>
      </c>
      <c r="B10" s="9">
        <f>IF($R$2=1,1.147,NA())</f>
        <v>1.147</v>
      </c>
      <c r="C10" s="9"/>
      <c r="D10" s="10">
        <v>2.8</v>
      </c>
      <c r="E10" s="8" cm="1">
        <f t="array" aca="1" ref="E10" ca="1">IF(OR(INDIRECT(CONCATENATE("Data!",ADDRESS($O$17+S11,$P$17+AC11)))="",NOT(Viewer!$B$5)),NA(),INDIRECT(CONCATENATE("Data!",ADDRESS($O$17+S11,$P$17+AC11))))</f>
        <v>96.765854000000004</v>
      </c>
      <c r="F10" s="9" cm="1">
        <f t="array" aca="1" ref="F10" ca="1">IF(OR(INDIRECT(CONCATENATE("Data!",ADDRESS($O$17+T11,$P$17+AD11)))="",NOT(Viewer!$B$5)),NA(),INDIRECT(CONCATENATE("Data!",ADDRESS($O$17+T11,$P$17+AD11))))</f>
        <v>65.577780000000004</v>
      </c>
      <c r="G10" s="9" t="e" cm="1">
        <f t="array" aca="1" ref="G10" ca="1">IF(OR(INDIRECT(CONCATENATE("Data!",ADDRESS($O$17+U11,$P$17+AE11)))="",NOT(Viewer!$B$6)),NA(),INDIRECT(CONCATENATE("Data!",ADDRESS($O$17+U11,$P$17+AE11))))</f>
        <v>#N/A</v>
      </c>
      <c r="H10" s="9" t="e" cm="1">
        <f t="array" aca="1" ref="H10" ca="1">IF(OR(INDIRECT(CONCATENATE("Data!",ADDRESS($O$17+V11,$P$17+AF11)))="",NOT(Viewer!$B$7)),NA(),INDIRECT(CONCATENATE("Data!",ADDRESS($O$17+V11,$P$17+AF11))))</f>
        <v>#N/A</v>
      </c>
      <c r="I10" s="10" t="e" cm="1">
        <f t="array" aca="1" ref="I10" ca="1">IF(OR(INDIRECT(CONCATENATE("Data!",ADDRESS($O$17+W11,$P$17+AG11)))="",NOT(Viewer!$B$8)),NA(),INDIRECT(CONCATENATE("Data!",ADDRESS($O$17+W11,$P$17+AG11))))</f>
        <v>#N/A</v>
      </c>
      <c r="J10" s="8" cm="1">
        <f t="array" aca="1" ref="J10" ca="1">IF(OR(INDIRECT(CONCATENATE("Data!",ADDRESS($O$17+X11,$P$17+AH11)))="",NOT(Viewer!$B$5)),NA(),INDIRECT(CONCATENATE("Data!",ADDRESS($O$17+X11,$P$17+AH11))))</f>
        <v>1.1174305378198599</v>
      </c>
      <c r="K10" s="9" cm="1">
        <f t="array" aca="1" ref="K10" ca="1">IF(OR(INDIRECT(CONCATENATE("Data!",ADDRESS($O$17+Y11,$P$17+AI11)))="",NOT(Viewer!$B$5)),NA(),INDIRECT(CONCATENATE("Data!",ADDRESS($O$17+Y11,$P$17+AI11))))</f>
        <v>3.2835206797677298E-2</v>
      </c>
      <c r="L10" s="9" t="e" cm="1">
        <f t="array" aca="1" ref="L10" ca="1">IF(OR(INDIRECT(CONCATENATE("Data!",ADDRESS($O$17+Z11,$P$17+AJ11)))="",NOT(Viewer!$B$6)),NA(),INDIRECT(CONCATENATE("Data!",ADDRESS($O$17+Z11,$P$17+AJ11))))</f>
        <v>#N/A</v>
      </c>
      <c r="M10" s="9" t="e" cm="1">
        <f t="array" aca="1" ref="M10" ca="1">IF(OR(INDIRECT(CONCATENATE("Data!",ADDRESS($O$17+AA11,$P$17+AK11)))="",NOT(Viewer!$B$7)),NA(),INDIRECT(CONCATENATE("Data!",ADDRESS($O$17+AA11,$P$17+AK11))))</f>
        <v>#N/A</v>
      </c>
      <c r="N10" s="10" t="e" cm="1">
        <f t="array" aca="1" ref="N10" ca="1">IF(OR(INDIRECT(CONCATENATE("Data!",ADDRESS($O$17+AB11,$P$17+AL11)))="",NOT(Viewer!$B$8)),NA(),INDIRECT(CONCATENATE("Data!",ADDRESS($O$17+AB11,$P$17+AL11))))</f>
        <v>#N/A</v>
      </c>
      <c r="O10">
        <v>2.9</v>
      </c>
      <c r="P10">
        <v>9</v>
      </c>
      <c r="S10" s="8">
        <v>10</v>
      </c>
      <c r="T10" s="9">
        <v>10</v>
      </c>
      <c r="U10" s="9">
        <v>10</v>
      </c>
      <c r="V10" s="9">
        <v>10</v>
      </c>
      <c r="W10" s="10">
        <v>10</v>
      </c>
      <c r="X10" s="9">
        <v>10</v>
      </c>
      <c r="Y10" s="9">
        <v>10</v>
      </c>
      <c r="Z10" s="9">
        <v>10</v>
      </c>
      <c r="AA10" s="9">
        <v>10</v>
      </c>
      <c r="AB10" s="10">
        <v>10</v>
      </c>
      <c r="AC10" s="8">
        <v>0</v>
      </c>
      <c r="AD10" s="9">
        <v>1</v>
      </c>
      <c r="AE10" s="9">
        <v>2</v>
      </c>
      <c r="AF10" s="9">
        <v>3</v>
      </c>
      <c r="AG10" s="9">
        <v>4</v>
      </c>
      <c r="AH10" s="9">
        <v>5</v>
      </c>
      <c r="AI10" s="9">
        <v>6</v>
      </c>
      <c r="AJ10" s="9">
        <v>7</v>
      </c>
      <c r="AK10" s="9">
        <v>8</v>
      </c>
      <c r="AL10" s="9">
        <v>9</v>
      </c>
    </row>
    <row r="11" spans="1:38" x14ac:dyDescent="0.25">
      <c r="A11" s="40">
        <f>IF($R$2=1,46.85,NA())</f>
        <v>46.85</v>
      </c>
      <c r="B11" s="40">
        <f>IF($R$2=1,1.111,NA())</f>
        <v>1.111</v>
      </c>
      <c r="C11" s="40"/>
      <c r="D11" s="41">
        <v>2.9</v>
      </c>
      <c r="E11" s="8" cm="1">
        <f t="array" aca="1" ref="E11" ca="1">IF(OR(INDIRECT(CONCATENATE("Data!",ADDRESS($O$17+S12,$P$17+AC12)))="",NOT(Viewer!$B$5)),NA(),INDIRECT(CONCATENATE("Data!",ADDRESS($O$17+S12,$P$17+AC12))))</f>
        <v>107.740295</v>
      </c>
      <c r="F11" s="9" cm="1">
        <f t="array" aca="1" ref="F11" ca="1">IF(OR(INDIRECT(CONCATENATE("Data!",ADDRESS($O$17+T12,$P$17+AD12)))="",NOT(Viewer!$B$5)),NA(),INDIRECT(CONCATENATE("Data!",ADDRESS($O$17+T12,$P$17+AD12))))</f>
        <v>74.914450000000002</v>
      </c>
      <c r="G11" s="9" t="e" cm="1">
        <f t="array" aca="1" ref="G11" ca="1">IF(OR(INDIRECT(CONCATENATE("Data!",ADDRESS($O$17+U12,$P$17+AE12)))="",NOT(Viewer!$B$6)),NA(),INDIRECT(CONCATENATE("Data!",ADDRESS($O$17+U12,$P$17+AE12))))</f>
        <v>#N/A</v>
      </c>
      <c r="H11" s="9" t="e" cm="1">
        <f t="array" aca="1" ref="H11" ca="1">IF(OR(INDIRECT(CONCATENATE("Data!",ADDRESS($O$17+V12,$P$17+AF12)))="",NOT(Viewer!$B$7)),NA(),INDIRECT(CONCATENATE("Data!",ADDRESS($O$17+V12,$P$17+AF12))))</f>
        <v>#N/A</v>
      </c>
      <c r="I11" s="10" t="e" cm="1">
        <f t="array" aca="1" ref="I11" ca="1">IF(OR(INDIRECT(CONCATENATE("Data!",ADDRESS($O$17+W12,$P$17+AG12)))="",NOT(Viewer!$B$8)),NA(),INDIRECT(CONCATENATE("Data!",ADDRESS($O$17+W12,$P$17+AG12))))</f>
        <v>#N/A</v>
      </c>
      <c r="J11" s="8" cm="1">
        <f t="array" aca="1" ref="J11" ca="1">IF(OR(INDIRECT(CONCATENATE("Data!",ADDRESS($O$17+X12,$P$17+AH12)))="",NOT(Viewer!$B$5)),NA(),INDIRECT(CONCATENATE("Data!",ADDRESS($O$17+X12,$P$17+AH12))))</f>
        <v>1.110071767807</v>
      </c>
      <c r="K11" s="9" cm="1">
        <f t="array" aca="1" ref="K11" ca="1">IF(OR(INDIRECT(CONCATENATE("Data!",ADDRESS($O$17+Y12,$P$17+AI12)))="",NOT(Viewer!$B$5)),NA(),INDIRECT(CONCATENATE("Data!",ADDRESS($O$17+Y12,$P$17+AI12))))</f>
        <v>2.7672812403047999E-2</v>
      </c>
      <c r="L11" s="9" t="e" cm="1">
        <f t="array" aca="1" ref="L11" ca="1">IF(OR(INDIRECT(CONCATENATE("Data!",ADDRESS($O$17+Z12,$P$17+AJ12)))="",NOT(Viewer!$B$6)),NA(),INDIRECT(CONCATENATE("Data!",ADDRESS($O$17+Z12,$P$17+AJ12))))</f>
        <v>#N/A</v>
      </c>
      <c r="M11" s="9" t="e" cm="1">
        <f t="array" aca="1" ref="M11" ca="1">IF(OR(INDIRECT(CONCATENATE("Data!",ADDRESS($O$17+AA12,$P$17+AK12)))="",NOT(Viewer!$B$7)),NA(),INDIRECT(CONCATENATE("Data!",ADDRESS($O$17+AA12,$P$17+AK12))))</f>
        <v>#N/A</v>
      </c>
      <c r="N11" s="10" t="e" cm="1">
        <f t="array" aca="1" ref="N11" ca="1">IF(OR(INDIRECT(CONCATENATE("Data!",ADDRESS($O$17+AB12,$P$17+AL12)))="",NOT(Viewer!$B$8)),NA(),INDIRECT(CONCATENATE("Data!",ADDRESS($O$17+AB12,$P$17+AL12))))</f>
        <v>#N/A</v>
      </c>
      <c r="S11" s="8">
        <v>11</v>
      </c>
      <c r="T11" s="9">
        <v>11</v>
      </c>
      <c r="U11" s="9">
        <v>11</v>
      </c>
      <c r="V11" s="9">
        <v>11</v>
      </c>
      <c r="W11" s="10">
        <v>11</v>
      </c>
      <c r="X11" s="9">
        <v>11</v>
      </c>
      <c r="Y11" s="9">
        <v>11</v>
      </c>
      <c r="Z11" s="9">
        <v>11</v>
      </c>
      <c r="AA11" s="9">
        <v>11</v>
      </c>
      <c r="AB11" s="10">
        <v>11</v>
      </c>
      <c r="AC11" s="8">
        <v>0</v>
      </c>
      <c r="AD11" s="9">
        <v>1</v>
      </c>
      <c r="AE11" s="9">
        <v>2</v>
      </c>
      <c r="AF11" s="9">
        <v>3</v>
      </c>
      <c r="AG11" s="9">
        <v>4</v>
      </c>
      <c r="AH11" s="9">
        <v>5</v>
      </c>
      <c r="AI11" s="9">
        <v>6</v>
      </c>
      <c r="AJ11" s="9">
        <v>7</v>
      </c>
      <c r="AK11" s="9">
        <v>8</v>
      </c>
      <c r="AL11" s="9">
        <v>9</v>
      </c>
    </row>
    <row r="12" spans="1:38" x14ac:dyDescent="0.25">
      <c r="A12" s="9">
        <f ca="1">AVERAGE(INDIRECT(_xlfn.CONCAT("Data!",D31)))</f>
        <v>53.990793433333337</v>
      </c>
      <c r="B12" s="9"/>
      <c r="C12" s="9">
        <f ca="1">AVERAGE(INDIRECT(_xlfn.CONCAT("Data!",_xlfn.CONCAT(ADDRESS(B22,A22+5),":",ADDRESS((C22),A22+5)))))</f>
        <v>1.2978999405920451</v>
      </c>
      <c r="D12" s="10">
        <v>2.1</v>
      </c>
      <c r="E12" s="8" t="e" cm="1">
        <f t="array" aca="1" ref="E12" ca="1">IF(OR(INDIRECT(CONCATENATE("Data!",ADDRESS($O$17+S13,$P$17+AC13)))="",NOT(Viewer!$B$5)),NA(),INDIRECT(CONCATENATE("Data!",ADDRESS($O$17+S13,$P$17+AC13))))</f>
        <v>#N/A</v>
      </c>
      <c r="F12" s="9" t="e" cm="1">
        <f t="array" aca="1" ref="F12" ca="1">IF(OR(INDIRECT(CONCATENATE("Data!",ADDRESS($O$17+T13,$P$17+AD13)))="",NOT(Viewer!$B$5)),NA(),INDIRECT(CONCATENATE("Data!",ADDRESS($O$17+T13,$P$17+AD13))))</f>
        <v>#N/A</v>
      </c>
      <c r="G12" s="9" t="e" cm="1">
        <f t="array" aca="1" ref="G12" ca="1">IF(OR(INDIRECT(CONCATENATE("Data!",ADDRESS($O$17+U13,$P$17+AE13)))="",NOT(Viewer!$B$6)),NA(),INDIRECT(CONCATENATE("Data!",ADDRESS($O$17+U13,$P$17+AE13))))</f>
        <v>#N/A</v>
      </c>
      <c r="H12" s="9" t="e" cm="1">
        <f t="array" aca="1" ref="H12" ca="1">IF(OR(INDIRECT(CONCATENATE("Data!",ADDRESS($O$17+V13,$P$17+AF13)))="",NOT(Viewer!$B$7)),NA(),INDIRECT(CONCATENATE("Data!",ADDRESS($O$17+V13,$P$17+AF13))))</f>
        <v>#N/A</v>
      </c>
      <c r="I12" s="10" t="e" cm="1">
        <f t="array" aca="1" ref="I12" ca="1">IF(OR(INDIRECT(CONCATENATE("Data!",ADDRESS($O$17+W13,$P$17+AG13)))="",NOT(Viewer!$B$8)),NA(),INDIRECT(CONCATENATE("Data!",ADDRESS($O$17+W13,$P$17+AG13))))</f>
        <v>#N/A</v>
      </c>
      <c r="J12" s="8" t="e" cm="1">
        <f t="array" aca="1" ref="J12" ca="1">IF(OR(INDIRECT(CONCATENATE("Data!",ADDRESS($O$17+X13,$P$17+AH13)))="",NOT(Viewer!$B$5)),NA(),INDIRECT(CONCATENATE("Data!",ADDRESS($O$17+X13,$P$17+AH13))))</f>
        <v>#N/A</v>
      </c>
      <c r="K12" s="9" t="e" cm="1">
        <f t="array" aca="1" ref="K12" ca="1">IF(OR(INDIRECT(CONCATENATE("Data!",ADDRESS($O$17+Y13,$P$17+AI13)))="",NOT(Viewer!$B$5)),NA(),INDIRECT(CONCATENATE("Data!",ADDRESS($O$17+Y13,$P$17+AI13))))</f>
        <v>#N/A</v>
      </c>
      <c r="L12" s="9" t="e" cm="1">
        <f t="array" aca="1" ref="L12" ca="1">IF(OR(INDIRECT(CONCATENATE("Data!",ADDRESS($O$17+Z13,$P$17+AJ13)))="",NOT(Viewer!$B$6)),NA(),INDIRECT(CONCATENATE("Data!",ADDRESS($O$17+Z13,$P$17+AJ13))))</f>
        <v>#N/A</v>
      </c>
      <c r="M12" s="9" t="e" cm="1">
        <f t="array" aca="1" ref="M12" ca="1">IF(OR(INDIRECT(CONCATENATE("Data!",ADDRESS($O$17+AA13,$P$17+AK13)))="",NOT(Viewer!$B$7)),NA(),INDIRECT(CONCATENATE("Data!",ADDRESS($O$17+AA13,$P$17+AK13))))</f>
        <v>#N/A</v>
      </c>
      <c r="N12" s="10" t="e" cm="1">
        <f t="array" aca="1" ref="N12" ca="1">IF(OR(INDIRECT(CONCATENATE("Data!",ADDRESS($O$17+AB13,$P$17+AL13)))="",NOT(Viewer!$B$8)),NA(),INDIRECT(CONCATENATE("Data!",ADDRESS($O$17+AB13,$P$17+AL13))))</f>
        <v>#N/A</v>
      </c>
      <c r="S12" s="8">
        <v>12</v>
      </c>
      <c r="T12" s="9">
        <v>12</v>
      </c>
      <c r="U12" s="9">
        <v>12</v>
      </c>
      <c r="V12" s="9">
        <v>12</v>
      </c>
      <c r="W12" s="10">
        <v>12</v>
      </c>
      <c r="X12" s="9">
        <v>12</v>
      </c>
      <c r="Y12" s="9">
        <v>12</v>
      </c>
      <c r="Z12" s="9">
        <v>12</v>
      </c>
      <c r="AA12" s="9">
        <v>12</v>
      </c>
      <c r="AB12" s="10">
        <v>12</v>
      </c>
      <c r="AC12" s="8">
        <v>0</v>
      </c>
      <c r="AD12" s="9">
        <v>1</v>
      </c>
      <c r="AE12" s="9">
        <v>2</v>
      </c>
      <c r="AF12" s="9">
        <v>3</v>
      </c>
      <c r="AG12" s="9">
        <v>4</v>
      </c>
      <c r="AH12" s="9">
        <v>5</v>
      </c>
      <c r="AI12" s="9">
        <v>6</v>
      </c>
      <c r="AJ12" s="9">
        <v>7</v>
      </c>
      <c r="AK12" s="9">
        <v>8</v>
      </c>
      <c r="AL12" s="9">
        <v>9</v>
      </c>
    </row>
    <row r="13" spans="1:38" x14ac:dyDescent="0.25">
      <c r="A13" s="9">
        <f t="shared" ref="A13:A20" ca="1" si="0">AVERAGE(INDIRECT(_xlfn.CONCAT("Data!",D32)))</f>
        <v>47.131355133333336</v>
      </c>
      <c r="B13" s="9"/>
      <c r="C13" s="9">
        <f t="shared" ref="C13:C20" ca="1" si="1">AVERAGE(INDIRECT(_xlfn.CONCAT("Data!",_xlfn.CONCAT(ADDRESS(B23,A23+5),":",ADDRESS((C23),A23+5)))))</f>
        <v>1.2627534127076416</v>
      </c>
      <c r="D13" s="10">
        <v>2.2000000000000002</v>
      </c>
      <c r="E13" s="8" t="e" cm="1">
        <f t="array" aca="1" ref="E13" ca="1">IF(OR(INDIRECT(CONCATENATE("Data!",ADDRESS($O$17+S14,$P$17+AC14)))="",NOT(Viewer!$B$5)),NA(),INDIRECT(CONCATENATE("Data!",ADDRESS($O$17+S14,$P$17+AC14))))</f>
        <v>#N/A</v>
      </c>
      <c r="F13" s="9" t="e" cm="1">
        <f t="array" aca="1" ref="F13" ca="1">IF(OR(INDIRECT(CONCATENATE("Data!",ADDRESS($O$17+T14,$P$17+AD14)))="",NOT(Viewer!$B$5)),NA(),INDIRECT(CONCATENATE("Data!",ADDRESS($O$17+T14,$P$17+AD14))))</f>
        <v>#N/A</v>
      </c>
      <c r="G13" s="9" t="e" cm="1">
        <f t="array" aca="1" ref="G13" ca="1">IF(OR(INDIRECT(CONCATENATE("Data!",ADDRESS($O$17+U14,$P$17+AE14)))="",NOT(Viewer!$B$6)),NA(),INDIRECT(CONCATENATE("Data!",ADDRESS($O$17+U14,$P$17+AE14))))</f>
        <v>#N/A</v>
      </c>
      <c r="H13" s="9" t="e" cm="1">
        <f t="array" aca="1" ref="H13" ca="1">IF(OR(INDIRECT(CONCATENATE("Data!",ADDRESS($O$17+V14,$P$17+AF14)))="",NOT(Viewer!$B$7)),NA(),INDIRECT(CONCATENATE("Data!",ADDRESS($O$17+V14,$P$17+AF14))))</f>
        <v>#N/A</v>
      </c>
      <c r="I13" s="10" t="e" cm="1">
        <f t="array" aca="1" ref="I13" ca="1">IF(OR(INDIRECT(CONCATENATE("Data!",ADDRESS($O$17+W14,$P$17+AG14)))="",NOT(Viewer!$B$8)),NA(),INDIRECT(CONCATENATE("Data!",ADDRESS($O$17+W14,$P$17+AG14))))</f>
        <v>#N/A</v>
      </c>
      <c r="J13" s="8" t="e" cm="1">
        <f t="array" aca="1" ref="J13" ca="1">IF(OR(INDIRECT(CONCATENATE("Data!",ADDRESS($O$17+X14,$P$17+AH14)))="",NOT(Viewer!$B$5)),NA(),INDIRECT(CONCATENATE("Data!",ADDRESS($O$17+X14,$P$17+AH14))))</f>
        <v>#N/A</v>
      </c>
      <c r="K13" s="9" t="e" cm="1">
        <f t="array" aca="1" ref="K13" ca="1">IF(OR(INDIRECT(CONCATENATE("Data!",ADDRESS($O$17+Y14,$P$17+AI14)))="",NOT(Viewer!$B$5)),NA(),INDIRECT(CONCATENATE("Data!",ADDRESS($O$17+Y14,$P$17+AI14))))</f>
        <v>#N/A</v>
      </c>
      <c r="L13" s="9" t="e" cm="1">
        <f t="array" aca="1" ref="L13" ca="1">IF(OR(INDIRECT(CONCATENATE("Data!",ADDRESS($O$17+Z14,$P$17+AJ14)))="",NOT(Viewer!$B$6)),NA(),INDIRECT(CONCATENATE("Data!",ADDRESS($O$17+Z14,$P$17+AJ14))))</f>
        <v>#N/A</v>
      </c>
      <c r="M13" s="9" t="e" cm="1">
        <f t="array" aca="1" ref="M13" ca="1">IF(OR(INDIRECT(CONCATENATE("Data!",ADDRESS($O$17+AA14,$P$17+AK14)))="",NOT(Viewer!$B$7)),NA(),INDIRECT(CONCATENATE("Data!",ADDRESS($O$17+AA14,$P$17+AK14))))</f>
        <v>#N/A</v>
      </c>
      <c r="N13" s="10" t="e" cm="1">
        <f t="array" aca="1" ref="N13" ca="1">IF(OR(INDIRECT(CONCATENATE("Data!",ADDRESS($O$17+AB14,$P$17+AL14)))="",NOT(Viewer!$B$8)),NA(),INDIRECT(CONCATENATE("Data!",ADDRESS($O$17+AB14,$P$17+AL14))))</f>
        <v>#N/A</v>
      </c>
      <c r="O13" t="s">
        <v>12</v>
      </c>
      <c r="P13" t="s">
        <v>13</v>
      </c>
      <c r="S13" s="8">
        <v>13</v>
      </c>
      <c r="T13" s="9">
        <v>13</v>
      </c>
      <c r="U13" s="9">
        <v>13</v>
      </c>
      <c r="V13" s="9">
        <v>13</v>
      </c>
      <c r="W13" s="10">
        <v>13</v>
      </c>
      <c r="X13" s="9">
        <v>13</v>
      </c>
      <c r="Y13" s="9">
        <v>13</v>
      </c>
      <c r="Z13" s="9">
        <v>13</v>
      </c>
      <c r="AA13" s="9">
        <v>13</v>
      </c>
      <c r="AB13" s="10">
        <v>13</v>
      </c>
      <c r="AC13" s="8">
        <v>0</v>
      </c>
      <c r="AD13" s="9">
        <v>1</v>
      </c>
      <c r="AE13" s="9">
        <v>2</v>
      </c>
      <c r="AF13" s="9">
        <v>3</v>
      </c>
      <c r="AG13" s="9">
        <v>4</v>
      </c>
      <c r="AH13" s="9">
        <v>5</v>
      </c>
      <c r="AI13" s="9">
        <v>6</v>
      </c>
      <c r="AJ13" s="9">
        <v>7</v>
      </c>
      <c r="AK13" s="9">
        <v>8</v>
      </c>
      <c r="AL13" s="9">
        <v>9</v>
      </c>
    </row>
    <row r="14" spans="1:38" x14ac:dyDescent="0.25">
      <c r="A14" s="9">
        <f t="shared" ca="1" si="0"/>
        <v>41.125166966666669</v>
      </c>
      <c r="B14" s="9"/>
      <c r="C14" s="9">
        <f t="shared" ca="1" si="1"/>
        <v>1.2265570834199546</v>
      </c>
      <c r="D14" s="10">
        <v>2.2999999999999998</v>
      </c>
      <c r="E14" s="8" t="e" cm="1">
        <f t="array" aca="1" ref="E14" ca="1">IF(OR(INDIRECT(CONCATENATE("Data!",ADDRESS($O$17+S15,$P$17+AC15)))="",NOT(Viewer!$B$5)),NA(),INDIRECT(CONCATENATE("Data!",ADDRESS($O$17+S15,$P$17+AC15))))</f>
        <v>#N/A</v>
      </c>
      <c r="F14" s="9" t="e" cm="1">
        <f t="array" aca="1" ref="F14" ca="1">IF(OR(INDIRECT(CONCATENATE("Data!",ADDRESS($O$17+T15,$P$17+AD15)))="",NOT(Viewer!$B$5)),NA(),INDIRECT(CONCATENATE("Data!",ADDRESS($O$17+T15,$P$17+AD15))))</f>
        <v>#N/A</v>
      </c>
      <c r="G14" s="9" t="e" cm="1">
        <f t="array" aca="1" ref="G14" ca="1">IF(OR(INDIRECT(CONCATENATE("Data!",ADDRESS($O$17+U15,$P$17+AE15)))="",NOT(Viewer!$B$6)),NA(),INDIRECT(CONCATENATE("Data!",ADDRESS($O$17+U15,$P$17+AE15))))</f>
        <v>#N/A</v>
      </c>
      <c r="H14" s="9" t="e" cm="1">
        <f t="array" aca="1" ref="H14" ca="1">IF(OR(INDIRECT(CONCATENATE("Data!",ADDRESS($O$17+V15,$P$17+AF15)))="",NOT(Viewer!$B$7)),NA(),INDIRECT(CONCATENATE("Data!",ADDRESS($O$17+V15,$P$17+AF15))))</f>
        <v>#N/A</v>
      </c>
      <c r="I14" s="10" t="e" cm="1">
        <f t="array" aca="1" ref="I14" ca="1">IF(OR(INDIRECT(CONCATENATE("Data!",ADDRESS($O$17+W15,$P$17+AG15)))="",NOT(Viewer!$B$8)),NA(),INDIRECT(CONCATENATE("Data!",ADDRESS($O$17+W15,$P$17+AG15))))</f>
        <v>#N/A</v>
      </c>
      <c r="J14" s="8" t="e" cm="1">
        <f t="array" aca="1" ref="J14" ca="1">IF(OR(INDIRECT(CONCATENATE("Data!",ADDRESS($O$17+X15,$P$17+AH15)))="",NOT(Viewer!$B$5)),NA(),INDIRECT(CONCATENATE("Data!",ADDRESS($O$17+X15,$P$17+AH15))))</f>
        <v>#N/A</v>
      </c>
      <c r="K14" s="9" t="e" cm="1">
        <f t="array" aca="1" ref="K14" ca="1">IF(OR(INDIRECT(CONCATENATE("Data!",ADDRESS($O$17+Y15,$P$17+AI15)))="",NOT(Viewer!$B$5)),NA(),INDIRECT(CONCATENATE("Data!",ADDRESS($O$17+Y15,$P$17+AI15))))</f>
        <v>#N/A</v>
      </c>
      <c r="L14" s="9" t="e" cm="1">
        <f t="array" aca="1" ref="L14" ca="1">IF(OR(INDIRECT(CONCATENATE("Data!",ADDRESS($O$17+Z15,$P$17+AJ15)))="",NOT(Viewer!$B$6)),NA(),INDIRECT(CONCATENATE("Data!",ADDRESS($O$17+Z15,$P$17+AJ15))))</f>
        <v>#N/A</v>
      </c>
      <c r="M14" s="9" t="e" cm="1">
        <f t="array" aca="1" ref="M14" ca="1">IF(OR(INDIRECT(CONCATENATE("Data!",ADDRESS($O$17+AA15,$P$17+AK15)))="",NOT(Viewer!$B$7)),NA(),INDIRECT(CONCATENATE("Data!",ADDRESS($O$17+AA15,$P$17+AK15))))</f>
        <v>#N/A</v>
      </c>
      <c r="N14" s="10" t="e" cm="1">
        <f t="array" aca="1" ref="N14" ca="1">IF(OR(INDIRECT(CONCATENATE("Data!",ADDRESS($O$17+AB15,$P$17+AL15)))="",NOT(Viewer!$B$8)),NA(),INDIRECT(CONCATENATE("Data!",ADDRESS($O$17+AB15,$P$17+AL15))))</f>
        <v>#N/A</v>
      </c>
      <c r="O14">
        <f>VLOOKUP(Viewer!A2,טבלה1[],2)</f>
        <v>9</v>
      </c>
      <c r="P14">
        <f>VLOOKUP(Viewer!B2,טבלה2[],2)</f>
        <v>125</v>
      </c>
      <c r="S14" s="8">
        <v>14</v>
      </c>
      <c r="T14" s="9">
        <v>14</v>
      </c>
      <c r="U14" s="9">
        <v>14</v>
      </c>
      <c r="V14" s="9">
        <v>14</v>
      </c>
      <c r="W14" s="10">
        <v>14</v>
      </c>
      <c r="X14" s="9">
        <v>14</v>
      </c>
      <c r="Y14" s="9">
        <v>14</v>
      </c>
      <c r="Z14" s="9">
        <v>14</v>
      </c>
      <c r="AA14" s="9">
        <v>14</v>
      </c>
      <c r="AB14" s="10">
        <v>14</v>
      </c>
      <c r="AC14" s="8">
        <v>0</v>
      </c>
      <c r="AD14" s="9">
        <v>1</v>
      </c>
      <c r="AE14" s="9">
        <v>2</v>
      </c>
      <c r="AF14" s="9">
        <v>3</v>
      </c>
      <c r="AG14" s="9">
        <v>4</v>
      </c>
      <c r="AH14" s="9">
        <v>5</v>
      </c>
      <c r="AI14" s="9">
        <v>6</v>
      </c>
      <c r="AJ14" s="9">
        <v>7</v>
      </c>
      <c r="AK14" s="9">
        <v>8</v>
      </c>
      <c r="AL14" s="9">
        <v>9</v>
      </c>
    </row>
    <row r="15" spans="1:38" x14ac:dyDescent="0.25">
      <c r="A15" s="9">
        <f t="shared" ca="1" si="0"/>
        <v>39.483966400000007</v>
      </c>
      <c r="B15" s="9"/>
      <c r="C15" s="9">
        <f t="shared" ca="1" si="1"/>
        <v>1.197986013354853</v>
      </c>
      <c r="D15" s="10">
        <v>2.4</v>
      </c>
      <c r="E15" s="8" t="e" cm="1">
        <f t="array" aca="1" ref="E15" ca="1">IF(OR(INDIRECT(CONCATENATE("Data!",ADDRESS($O$17+S16,$P$17+AC16)))="",NOT(Viewer!$B$5)),NA(),INDIRECT(CONCATENATE("Data!",ADDRESS($O$17+S16,$P$17+AC16))))</f>
        <v>#N/A</v>
      </c>
      <c r="F15" s="9" t="e" cm="1">
        <f t="array" aca="1" ref="F15" ca="1">IF(OR(INDIRECT(CONCATENATE("Data!",ADDRESS($O$17+T16,$P$17+AD16)))="",NOT(Viewer!$B$5)),NA(),INDIRECT(CONCATENATE("Data!",ADDRESS($O$17+T16,$P$17+AD16))))</f>
        <v>#N/A</v>
      </c>
      <c r="G15" s="9" t="e" cm="1">
        <f t="array" aca="1" ref="G15" ca="1">IF(OR(INDIRECT(CONCATENATE("Data!",ADDRESS($O$17+U16,$P$17+AE16)))="",NOT(Viewer!$B$6)),NA(),INDIRECT(CONCATENATE("Data!",ADDRESS($O$17+U16,$P$17+AE16))))</f>
        <v>#N/A</v>
      </c>
      <c r="H15" s="9" t="e" cm="1">
        <f t="array" aca="1" ref="H15" ca="1">IF(OR(INDIRECT(CONCATENATE("Data!",ADDRESS($O$17+V16,$P$17+AF16)))="",NOT(Viewer!$B$7)),NA(),INDIRECT(CONCATENATE("Data!",ADDRESS($O$17+V16,$P$17+AF16))))</f>
        <v>#N/A</v>
      </c>
      <c r="I15" s="10" t="e" cm="1">
        <f t="array" aca="1" ref="I15" ca="1">IF(OR(INDIRECT(CONCATENATE("Data!",ADDRESS($O$17+W16,$P$17+AG16)))="",NOT(Viewer!$B$8)),NA(),INDIRECT(CONCATENATE("Data!",ADDRESS($O$17+W16,$P$17+AG16))))</f>
        <v>#N/A</v>
      </c>
      <c r="J15" s="8" t="e" cm="1">
        <f t="array" aca="1" ref="J15" ca="1">IF(OR(INDIRECT(CONCATENATE("Data!",ADDRESS($O$17+X16,$P$17+AH16)))="",NOT(Viewer!$B$5)),NA(),INDIRECT(CONCATENATE("Data!",ADDRESS($O$17+X16,$P$17+AH16))))</f>
        <v>#N/A</v>
      </c>
      <c r="K15" s="9" t="e" cm="1">
        <f t="array" aca="1" ref="K15" ca="1">IF(OR(INDIRECT(CONCATENATE("Data!",ADDRESS($O$17+Y16,$P$17+AI16)))="",NOT(Viewer!$B$5)),NA(),INDIRECT(CONCATENATE("Data!",ADDRESS($O$17+Y16,$P$17+AI16))))</f>
        <v>#N/A</v>
      </c>
      <c r="L15" s="9" t="e" cm="1">
        <f t="array" aca="1" ref="L15" ca="1">IF(OR(INDIRECT(CONCATENATE("Data!",ADDRESS($O$17+Z16,$P$17+AJ16)))="",NOT(Viewer!$B$6)),NA(),INDIRECT(CONCATENATE("Data!",ADDRESS($O$17+Z16,$P$17+AJ16))))</f>
        <v>#N/A</v>
      </c>
      <c r="M15" s="9" t="e" cm="1">
        <f t="array" aca="1" ref="M15" ca="1">IF(OR(INDIRECT(CONCATENATE("Data!",ADDRESS($O$17+AA16,$P$17+AK16)))="",NOT(Viewer!$B$7)),NA(),INDIRECT(CONCATENATE("Data!",ADDRESS($O$17+AA16,$P$17+AK16))))</f>
        <v>#N/A</v>
      </c>
      <c r="N15" s="10" t="e" cm="1">
        <f t="array" aca="1" ref="N15" ca="1">IF(OR(INDIRECT(CONCATENATE("Data!",ADDRESS($O$17+AB16,$P$17+AL16)))="",NOT(Viewer!$B$8)),NA(),INDIRECT(CONCATENATE("Data!",ADDRESS($O$17+AB16,$P$17+AL16))))</f>
        <v>#N/A</v>
      </c>
      <c r="S15" s="8">
        <v>15</v>
      </c>
      <c r="T15" s="9">
        <v>15</v>
      </c>
      <c r="U15" s="9">
        <v>15</v>
      </c>
      <c r="V15" s="9">
        <v>15</v>
      </c>
      <c r="W15" s="10">
        <v>15</v>
      </c>
      <c r="X15" s="9">
        <v>15</v>
      </c>
      <c r="Y15" s="9">
        <v>15</v>
      </c>
      <c r="Z15" s="9">
        <v>15</v>
      </c>
      <c r="AA15" s="9">
        <v>15</v>
      </c>
      <c r="AB15" s="10">
        <v>15</v>
      </c>
      <c r="AC15" s="8">
        <v>0</v>
      </c>
      <c r="AD15" s="9">
        <v>1</v>
      </c>
      <c r="AE15" s="9">
        <v>2</v>
      </c>
      <c r="AF15" s="9">
        <v>3</v>
      </c>
      <c r="AG15" s="9">
        <v>4</v>
      </c>
      <c r="AH15" s="9">
        <v>5</v>
      </c>
      <c r="AI15" s="9">
        <v>6</v>
      </c>
      <c r="AJ15" s="9">
        <v>7</v>
      </c>
      <c r="AK15" s="9">
        <v>8</v>
      </c>
      <c r="AL15" s="9">
        <v>9</v>
      </c>
    </row>
    <row r="16" spans="1:38" x14ac:dyDescent="0.25">
      <c r="A16" s="9">
        <f t="shared" ca="1" si="0"/>
        <v>39.982617300000001</v>
      </c>
      <c r="B16" s="9"/>
      <c r="C16" s="9">
        <f t="shared" ca="1" si="1"/>
        <v>1.1673537243246979</v>
      </c>
      <c r="D16" s="10">
        <v>2.5</v>
      </c>
      <c r="E16" s="8" t="e" cm="1">
        <f t="array" aca="1" ref="E16" ca="1">IF(OR(INDIRECT(CONCATENATE("Data!",ADDRESS($O$17+S17,$P$17+AC17)))="",NOT(Viewer!$B$5)),NA(),INDIRECT(CONCATENATE("Data!",ADDRESS($O$17+S17,$P$17+AC17))))</f>
        <v>#N/A</v>
      </c>
      <c r="F16" s="9" t="e" cm="1">
        <f t="array" aca="1" ref="F16" ca="1">IF(OR(INDIRECT(CONCATENATE("Data!",ADDRESS($O$17+T17,$P$17+AD17)))="",NOT(Viewer!$B$5)),NA(),INDIRECT(CONCATENATE("Data!",ADDRESS($O$17+T17,$P$17+AD17))))</f>
        <v>#N/A</v>
      </c>
      <c r="G16" s="9" t="e" cm="1">
        <f t="array" aca="1" ref="G16" ca="1">IF(OR(INDIRECT(CONCATENATE("Data!",ADDRESS($O$17+U17,$P$17+AE17)))="",NOT(Viewer!$B$6)),NA(),INDIRECT(CONCATENATE("Data!",ADDRESS($O$17+U17,$P$17+AE17))))</f>
        <v>#N/A</v>
      </c>
      <c r="H16" s="9" t="e" cm="1">
        <f t="array" aca="1" ref="H16" ca="1">IF(OR(INDIRECT(CONCATENATE("Data!",ADDRESS($O$17+V17,$P$17+AF17)))="",NOT(Viewer!$B$7)),NA(),INDIRECT(CONCATENATE("Data!",ADDRESS($O$17+V17,$P$17+AF17))))</f>
        <v>#N/A</v>
      </c>
      <c r="I16" s="10" t="e" cm="1">
        <f t="array" aca="1" ref="I16" ca="1">IF(OR(INDIRECT(CONCATENATE("Data!",ADDRESS($O$17+W17,$P$17+AG17)))="",NOT(Viewer!$B$8)),NA(),INDIRECT(CONCATENATE("Data!",ADDRESS($O$17+W17,$P$17+AG17))))</f>
        <v>#N/A</v>
      </c>
      <c r="J16" s="8" t="e" cm="1">
        <f t="array" aca="1" ref="J16" ca="1">IF(OR(INDIRECT(CONCATENATE("Data!",ADDRESS($O$17+X17,$P$17+AH17)))="",NOT(Viewer!$B$5)),NA(),INDIRECT(CONCATENATE("Data!",ADDRESS($O$17+X17,$P$17+AH17))))</f>
        <v>#N/A</v>
      </c>
      <c r="K16" s="9" t="e" cm="1">
        <f t="array" aca="1" ref="K16" ca="1">IF(OR(INDIRECT(CONCATENATE("Data!",ADDRESS($O$17+Y17,$P$17+AI17)))="",NOT(Viewer!$B$5)),NA(),INDIRECT(CONCATENATE("Data!",ADDRESS($O$17+Y17,$P$17+AI17))))</f>
        <v>#N/A</v>
      </c>
      <c r="L16" s="9" t="e" cm="1">
        <f t="array" aca="1" ref="L16" ca="1">IF(OR(INDIRECT(CONCATENATE("Data!",ADDRESS($O$17+Z17,$P$17+AJ17)))="",NOT(Viewer!$B$6)),NA(),INDIRECT(CONCATENATE("Data!",ADDRESS($O$17+Z17,$P$17+AJ17))))</f>
        <v>#N/A</v>
      </c>
      <c r="M16" s="9" t="e" cm="1">
        <f t="array" aca="1" ref="M16" ca="1">IF(OR(INDIRECT(CONCATENATE("Data!",ADDRESS($O$17+AA17,$P$17+AK17)))="",NOT(Viewer!$B$7)),NA(),INDIRECT(CONCATENATE("Data!",ADDRESS($O$17+AA17,$P$17+AK17))))</f>
        <v>#N/A</v>
      </c>
      <c r="N16" s="10" t="e" cm="1">
        <f t="array" aca="1" ref="N16" ca="1">IF(OR(INDIRECT(CONCATENATE("Data!",ADDRESS($O$17+AB17,$P$17+AL17)))="",NOT(Viewer!$B$8)),NA(),INDIRECT(CONCATENATE("Data!",ADDRESS($O$17+AB17,$P$17+AL17))))</f>
        <v>#N/A</v>
      </c>
      <c r="O16" t="s">
        <v>15</v>
      </c>
      <c r="S16" s="8">
        <v>16</v>
      </c>
      <c r="T16" s="9">
        <v>16</v>
      </c>
      <c r="U16" s="9">
        <v>16</v>
      </c>
      <c r="V16" s="9">
        <v>16</v>
      </c>
      <c r="W16" s="10">
        <v>16</v>
      </c>
      <c r="X16" s="9">
        <v>16</v>
      </c>
      <c r="Y16" s="9">
        <v>16</v>
      </c>
      <c r="Z16" s="9">
        <v>16</v>
      </c>
      <c r="AA16" s="9">
        <v>16</v>
      </c>
      <c r="AB16" s="10">
        <v>16</v>
      </c>
      <c r="AC16" s="8">
        <v>0</v>
      </c>
      <c r="AD16" s="9">
        <v>1</v>
      </c>
      <c r="AE16" s="9">
        <v>2</v>
      </c>
      <c r="AF16" s="9">
        <v>3</v>
      </c>
      <c r="AG16" s="9">
        <v>4</v>
      </c>
      <c r="AH16" s="9">
        <v>5</v>
      </c>
      <c r="AI16" s="9">
        <v>6</v>
      </c>
      <c r="AJ16" s="9">
        <v>7</v>
      </c>
      <c r="AK16" s="9">
        <v>8</v>
      </c>
      <c r="AL16" s="9">
        <v>9</v>
      </c>
    </row>
    <row r="17" spans="1:38" x14ac:dyDescent="0.25">
      <c r="A17" s="9">
        <f t="shared" ca="1" si="0"/>
        <v>40.442465033333328</v>
      </c>
      <c r="B17" s="9"/>
      <c r="C17" s="9">
        <f t="shared" ca="1" si="1"/>
        <v>1.1421354086935478</v>
      </c>
      <c r="D17" s="10">
        <v>2.6</v>
      </c>
      <c r="E17" s="8" t="e" cm="1">
        <f t="array" aca="1" ref="E17" ca="1">IF(OR(INDIRECT(CONCATENATE("Data!",ADDRESS($O$17+S18,$P$17+AC18)))="",NOT(Viewer!$B$5)),NA(),INDIRECT(CONCATENATE("Data!",ADDRESS($O$17+S18,$P$17+AC18))))</f>
        <v>#N/A</v>
      </c>
      <c r="F17" s="9" t="e" cm="1">
        <f t="array" aca="1" ref="F17" ca="1">IF(OR(INDIRECT(CONCATENATE("Data!",ADDRESS($O$17+T18,$P$17+AD18)))="",NOT(Viewer!$B$5)),NA(),INDIRECT(CONCATENATE("Data!",ADDRESS($O$17+T18,$P$17+AD18))))</f>
        <v>#N/A</v>
      </c>
      <c r="G17" s="9" t="e" cm="1">
        <f t="array" aca="1" ref="G17" ca="1">IF(OR(INDIRECT(CONCATENATE("Data!",ADDRESS($O$17+U18,$P$17+AE18)))="",NOT(Viewer!$B$6)),NA(),INDIRECT(CONCATENATE("Data!",ADDRESS($O$17+U18,$P$17+AE18))))</f>
        <v>#N/A</v>
      </c>
      <c r="H17" s="9" t="e" cm="1">
        <f t="array" aca="1" ref="H17" ca="1">IF(OR(INDIRECT(CONCATENATE("Data!",ADDRESS($O$17+V18,$P$17+AF18)))="",NOT(Viewer!$B$7)),NA(),INDIRECT(CONCATENATE("Data!",ADDRESS($O$17+V18,$P$17+AF18))))</f>
        <v>#N/A</v>
      </c>
      <c r="I17" s="10" t="e" cm="1">
        <f t="array" aca="1" ref="I17" ca="1">IF(OR(INDIRECT(CONCATENATE("Data!",ADDRESS($O$17+W18,$P$17+AG18)))="",NOT(Viewer!$B$8)),NA(),INDIRECT(CONCATENATE("Data!",ADDRESS($O$17+W18,$P$17+AG18))))</f>
        <v>#N/A</v>
      </c>
      <c r="J17" s="8" t="e" cm="1">
        <f t="array" aca="1" ref="J17" ca="1">IF(OR(INDIRECT(CONCATENATE("Data!",ADDRESS($O$17+X18,$P$17+AH18)))="",NOT(Viewer!$B$5)),NA(),INDIRECT(CONCATENATE("Data!",ADDRESS($O$17+X18,$P$17+AH18))))</f>
        <v>#N/A</v>
      </c>
      <c r="K17" s="9" t="e" cm="1">
        <f t="array" aca="1" ref="K17" ca="1">IF(OR(INDIRECT(CONCATENATE("Data!",ADDRESS($O$17+Y18,$P$17+AI18)))="",NOT(Viewer!$B$5)),NA(),INDIRECT(CONCATENATE("Data!",ADDRESS($O$17+Y18,$P$17+AI18))))</f>
        <v>#N/A</v>
      </c>
      <c r="L17" s="9" t="e" cm="1">
        <f t="array" aca="1" ref="L17" ca="1">IF(OR(INDIRECT(CONCATENATE("Data!",ADDRESS($O$17+Z18,$P$17+AJ18)))="",NOT(Viewer!$B$6)),NA(),INDIRECT(CONCATENATE("Data!",ADDRESS($O$17+Z18,$P$17+AJ18))))</f>
        <v>#N/A</v>
      </c>
      <c r="M17" s="9" t="e" cm="1">
        <f t="array" aca="1" ref="M17" ca="1">IF(OR(INDIRECT(CONCATENATE("Data!",ADDRESS($O$17+AA18,$P$17+AK18)))="",NOT(Viewer!$B$7)),NA(),INDIRECT(CONCATENATE("Data!",ADDRESS($O$17+AA18,$P$17+AK18))))</f>
        <v>#N/A</v>
      </c>
      <c r="N17" s="10" t="e" cm="1">
        <f t="array" aca="1" ref="N17" ca="1">IF(OR(INDIRECT(CONCATENATE("Data!",ADDRESS($O$17+AB18,$P$17+AL18)))="",NOT(Viewer!$B$8)),NA(),INDIRECT(CONCATENATE("Data!",ADDRESS($O$17+AB18,$P$17+AL18))))</f>
        <v>#N/A</v>
      </c>
      <c r="O17">
        <f>P14</f>
        <v>125</v>
      </c>
      <c r="P17">
        <f>(O14-1)*10+1</f>
        <v>81</v>
      </c>
      <c r="S17" s="8">
        <v>17</v>
      </c>
      <c r="T17" s="9">
        <v>17</v>
      </c>
      <c r="U17" s="9">
        <v>17</v>
      </c>
      <c r="V17" s="9">
        <v>17</v>
      </c>
      <c r="W17" s="10">
        <v>17</v>
      </c>
      <c r="X17" s="9">
        <v>17</v>
      </c>
      <c r="Y17" s="9">
        <v>17</v>
      </c>
      <c r="Z17" s="9">
        <v>17</v>
      </c>
      <c r="AA17" s="9">
        <v>17</v>
      </c>
      <c r="AB17" s="10">
        <v>17</v>
      </c>
      <c r="AC17" s="8">
        <v>0</v>
      </c>
      <c r="AD17" s="9">
        <v>1</v>
      </c>
      <c r="AE17" s="9">
        <v>2</v>
      </c>
      <c r="AF17" s="9">
        <v>3</v>
      </c>
      <c r="AG17" s="9">
        <v>4</v>
      </c>
      <c r="AH17" s="9">
        <v>5</v>
      </c>
      <c r="AI17" s="9">
        <v>6</v>
      </c>
      <c r="AJ17" s="9">
        <v>7</v>
      </c>
      <c r="AK17" s="9">
        <v>8</v>
      </c>
      <c r="AL17" s="9">
        <v>9</v>
      </c>
    </row>
    <row r="18" spans="1:38" x14ac:dyDescent="0.25">
      <c r="A18" s="9">
        <f t="shared" ca="1" si="0"/>
        <v>44.966250100000003</v>
      </c>
      <c r="B18" s="9"/>
      <c r="C18" s="9">
        <f t="shared" ca="1" si="1"/>
        <v>1.1328402764896512</v>
      </c>
      <c r="D18" s="10">
        <v>2.7</v>
      </c>
      <c r="E18" s="8" t="e" cm="1">
        <f t="array" aca="1" ref="E18" ca="1">IF(OR(INDIRECT(CONCATENATE("Data!",ADDRESS($O$17+S19,$P$17+AC19)))="",NOT(Viewer!$B$5)),NA(),INDIRECT(CONCATENATE("Data!",ADDRESS($O$17+S19,$P$17+AC19))))</f>
        <v>#N/A</v>
      </c>
      <c r="F18" s="9" t="e" cm="1">
        <f t="array" aca="1" ref="F18" ca="1">IF(OR(INDIRECT(CONCATENATE("Data!",ADDRESS($O$17+T19,$P$17+AD19)))="",NOT(Viewer!$B$5)),NA(),INDIRECT(CONCATENATE("Data!",ADDRESS($O$17+T19,$P$17+AD19))))</f>
        <v>#N/A</v>
      </c>
      <c r="G18" s="9" t="e" cm="1">
        <f t="array" aca="1" ref="G18" ca="1">IF(OR(INDIRECT(CONCATENATE("Data!",ADDRESS($O$17+U19,$P$17+AE19)))="",NOT(Viewer!$B$6)),NA(),INDIRECT(CONCATENATE("Data!",ADDRESS($O$17+U19,$P$17+AE19))))</f>
        <v>#N/A</v>
      </c>
      <c r="H18" s="9" t="e" cm="1">
        <f t="array" aca="1" ref="H18" ca="1">IF(OR(INDIRECT(CONCATENATE("Data!",ADDRESS($O$17+V19,$P$17+AF19)))="",NOT(Viewer!$B$7)),NA(),INDIRECT(CONCATENATE("Data!",ADDRESS($O$17+V19,$P$17+AF19))))</f>
        <v>#N/A</v>
      </c>
      <c r="I18" s="10" t="e" cm="1">
        <f t="array" aca="1" ref="I18" ca="1">IF(OR(INDIRECT(CONCATENATE("Data!",ADDRESS($O$17+W19,$P$17+AG19)))="",NOT(Viewer!$B$8)),NA(),INDIRECT(CONCATENATE("Data!",ADDRESS($O$17+W19,$P$17+AG19))))</f>
        <v>#N/A</v>
      </c>
      <c r="J18" s="8" t="e" cm="1">
        <f t="array" aca="1" ref="J18" ca="1">IF(OR(INDIRECT(CONCATENATE("Data!",ADDRESS($O$17+X19,$P$17+AH19)))="",NOT(Viewer!$B$5)),NA(),INDIRECT(CONCATENATE("Data!",ADDRESS($O$17+X19,$P$17+AH19))))</f>
        <v>#N/A</v>
      </c>
      <c r="K18" s="9" t="e" cm="1">
        <f t="array" aca="1" ref="K18" ca="1">IF(OR(INDIRECT(CONCATENATE("Data!",ADDRESS($O$17+Y19,$P$17+AI19)))="",NOT(Viewer!$B$5)),NA(),INDIRECT(CONCATENATE("Data!",ADDRESS($O$17+Y19,$P$17+AI19))))</f>
        <v>#N/A</v>
      </c>
      <c r="L18" s="9" t="e" cm="1">
        <f t="array" aca="1" ref="L18" ca="1">IF(OR(INDIRECT(CONCATENATE("Data!",ADDRESS($O$17+Z19,$P$17+AJ19)))="",NOT(Viewer!$B$6)),NA(),INDIRECT(CONCATENATE("Data!",ADDRESS($O$17+Z19,$P$17+AJ19))))</f>
        <v>#N/A</v>
      </c>
      <c r="M18" s="9" t="e" cm="1">
        <f t="array" aca="1" ref="M18" ca="1">IF(OR(INDIRECT(CONCATENATE("Data!",ADDRESS($O$17+AA19,$P$17+AK19)))="",NOT(Viewer!$B$7)),NA(),INDIRECT(CONCATENATE("Data!",ADDRESS($O$17+AA19,$P$17+AK19))))</f>
        <v>#N/A</v>
      </c>
      <c r="N18" s="10" t="e" cm="1">
        <f t="array" aca="1" ref="N18" ca="1">IF(OR(INDIRECT(CONCATENATE("Data!",ADDRESS($O$17+AB19,$P$17+AL19)))="",NOT(Viewer!$B$8)),NA(),INDIRECT(CONCATENATE("Data!",ADDRESS($O$17+AB19,$P$17+AL19))))</f>
        <v>#N/A</v>
      </c>
      <c r="O18" t="str">
        <f>ADDRESS(P14,P17)</f>
        <v>$CC$125</v>
      </c>
      <c r="S18" s="8">
        <v>18</v>
      </c>
      <c r="T18" s="9">
        <v>18</v>
      </c>
      <c r="U18" s="9">
        <v>18</v>
      </c>
      <c r="V18" s="9">
        <v>18</v>
      </c>
      <c r="W18" s="10">
        <v>18</v>
      </c>
      <c r="X18" s="9">
        <v>18</v>
      </c>
      <c r="Y18" s="9">
        <v>18</v>
      </c>
      <c r="Z18" s="9">
        <v>18</v>
      </c>
      <c r="AA18" s="9">
        <v>18</v>
      </c>
      <c r="AB18" s="10">
        <v>18</v>
      </c>
      <c r="AC18" s="8">
        <v>0</v>
      </c>
      <c r="AD18" s="9">
        <v>1</v>
      </c>
      <c r="AE18" s="9">
        <v>2</v>
      </c>
      <c r="AF18" s="9">
        <v>3</v>
      </c>
      <c r="AG18" s="9">
        <v>4</v>
      </c>
      <c r="AH18" s="9">
        <v>5</v>
      </c>
      <c r="AI18" s="9">
        <v>6</v>
      </c>
      <c r="AJ18" s="9">
        <v>7</v>
      </c>
      <c r="AK18" s="9">
        <v>8</v>
      </c>
      <c r="AL18" s="9">
        <v>9</v>
      </c>
    </row>
    <row r="19" spans="1:38" x14ac:dyDescent="0.25">
      <c r="A19" s="9">
        <f t="shared" ca="1" si="0"/>
        <v>45.126010966666662</v>
      </c>
      <c r="B19" s="9"/>
      <c r="C19" s="9">
        <f t="shared" ca="1" si="1"/>
        <v>1.1074703180472016</v>
      </c>
      <c r="D19" s="10">
        <v>2.8</v>
      </c>
      <c r="E19" s="8" t="e" cm="1">
        <f t="array" aca="1" ref="E19" ca="1">IF(OR(INDIRECT(CONCATENATE("Data!",ADDRESS($O$17+S20,$P$17+AC20)))="",NOT(Viewer!$B$5)),NA(),INDIRECT(CONCATENATE("Data!",ADDRESS($O$17+S20,$P$17+AC20))))</f>
        <v>#N/A</v>
      </c>
      <c r="F19" s="9" t="e" cm="1">
        <f t="array" aca="1" ref="F19" ca="1">IF(OR(INDIRECT(CONCATENATE("Data!",ADDRESS($O$17+T20,$P$17+AD20)))="",NOT(Viewer!$B$5)),NA(),INDIRECT(CONCATENATE("Data!",ADDRESS($O$17+T20,$P$17+AD20))))</f>
        <v>#N/A</v>
      </c>
      <c r="G19" s="9" t="e" cm="1">
        <f t="array" aca="1" ref="G19" ca="1">IF(OR(INDIRECT(CONCATENATE("Data!",ADDRESS($O$17+U20,$P$17+AE20)))="",NOT(Viewer!$B$6)),NA(),INDIRECT(CONCATENATE("Data!",ADDRESS($O$17+U20,$P$17+AE20))))</f>
        <v>#N/A</v>
      </c>
      <c r="H19" s="9" t="e" cm="1">
        <f t="array" aca="1" ref="H19" ca="1">IF(OR(INDIRECT(CONCATENATE("Data!",ADDRESS($O$17+V20,$P$17+AF20)))="",NOT(Viewer!$B$7)),NA(),INDIRECT(CONCATENATE("Data!",ADDRESS($O$17+V20,$P$17+AF20))))</f>
        <v>#N/A</v>
      </c>
      <c r="I19" s="10" t="e" cm="1">
        <f t="array" aca="1" ref="I19" ca="1">IF(OR(INDIRECT(CONCATENATE("Data!",ADDRESS($O$17+W20,$P$17+AG20)))="",NOT(Viewer!$B$8)),NA(),INDIRECT(CONCATENATE("Data!",ADDRESS($O$17+W20,$P$17+AG20))))</f>
        <v>#N/A</v>
      </c>
      <c r="J19" s="8" t="e" cm="1">
        <f t="array" aca="1" ref="J19" ca="1">IF(OR(INDIRECT(CONCATENATE("Data!",ADDRESS($O$17+X20,$P$17+AH20)))="",NOT(Viewer!$B$5)),NA(),INDIRECT(CONCATENATE("Data!",ADDRESS($O$17+X20,$P$17+AH20))))</f>
        <v>#N/A</v>
      </c>
      <c r="K19" s="9" t="e" cm="1">
        <f t="array" aca="1" ref="K19" ca="1">IF(OR(INDIRECT(CONCATENATE("Data!",ADDRESS($O$17+Y20,$P$17+AI20)))="",NOT(Viewer!$B$5)),NA(),INDIRECT(CONCATENATE("Data!",ADDRESS($O$17+Y20,$P$17+AI20))))</f>
        <v>#N/A</v>
      </c>
      <c r="L19" s="9" t="e" cm="1">
        <f t="array" aca="1" ref="L19" ca="1">IF(OR(INDIRECT(CONCATENATE("Data!",ADDRESS($O$17+Z20,$P$17+AJ20)))="",NOT(Viewer!$B$6)),NA(),INDIRECT(CONCATENATE("Data!",ADDRESS($O$17+Z20,$P$17+AJ20))))</f>
        <v>#N/A</v>
      </c>
      <c r="M19" s="9" t="e" cm="1">
        <f t="array" aca="1" ref="M19" ca="1">IF(OR(INDIRECT(CONCATENATE("Data!",ADDRESS($O$17+AA20,$P$17+AK20)))="",NOT(Viewer!$B$7)),NA(),INDIRECT(CONCATENATE("Data!",ADDRESS($O$17+AA20,$P$17+AK20))))</f>
        <v>#N/A</v>
      </c>
      <c r="N19" s="10" t="e" cm="1">
        <f t="array" aca="1" ref="N19" ca="1">IF(OR(INDIRECT(CONCATENATE("Data!",ADDRESS($O$17+AB20,$P$17+AL20)))="",NOT(Viewer!$B$8)),NA(),INDIRECT(CONCATENATE("Data!",ADDRESS($O$17+AB20,$P$17+AL20))))</f>
        <v>#N/A</v>
      </c>
      <c r="O19" t="s">
        <v>17</v>
      </c>
      <c r="S19" s="8">
        <v>19</v>
      </c>
      <c r="T19" s="9">
        <v>19</v>
      </c>
      <c r="U19" s="9">
        <v>19</v>
      </c>
      <c r="V19" s="9">
        <v>19</v>
      </c>
      <c r="W19" s="10">
        <v>19</v>
      </c>
      <c r="X19" s="9">
        <v>19</v>
      </c>
      <c r="Y19" s="9">
        <v>19</v>
      </c>
      <c r="Z19" s="9">
        <v>19</v>
      </c>
      <c r="AA19" s="9">
        <v>19</v>
      </c>
      <c r="AB19" s="10">
        <v>19</v>
      </c>
      <c r="AC19" s="8">
        <v>0</v>
      </c>
      <c r="AD19" s="9">
        <v>1</v>
      </c>
      <c r="AE19" s="9">
        <v>2</v>
      </c>
      <c r="AF19" s="9">
        <v>3</v>
      </c>
      <c r="AG19" s="9">
        <v>4</v>
      </c>
      <c r="AH19" s="9">
        <v>5</v>
      </c>
      <c r="AI19" s="9">
        <v>6</v>
      </c>
      <c r="AJ19" s="9">
        <v>7</v>
      </c>
      <c r="AK19" s="9">
        <v>8</v>
      </c>
      <c r="AL19" s="9">
        <v>9</v>
      </c>
    </row>
    <row r="20" spans="1:38" x14ac:dyDescent="0.25">
      <c r="A20" s="12">
        <f t="shared" ca="1" si="0"/>
        <v>37.100911900000007</v>
      </c>
      <c r="B20" s="12"/>
      <c r="C20" s="12">
        <f t="shared" ca="1" si="1"/>
        <v>1.0669903184374119</v>
      </c>
      <c r="D20" s="13">
        <v>2.9</v>
      </c>
      <c r="E20" s="8" t="e" cm="1">
        <f t="array" aca="1" ref="E20" ca="1">IF(OR(INDIRECT(CONCATENATE("Data!",ADDRESS($O$17+S21,$P$17+AC21)))="",NOT(Viewer!$B$5)),NA(),INDIRECT(CONCATENATE("Data!",ADDRESS($O$17+S21,$P$17+AC21))))</f>
        <v>#N/A</v>
      </c>
      <c r="F20" s="9" t="e" cm="1">
        <f t="array" aca="1" ref="F20" ca="1">IF(OR(INDIRECT(CONCATENATE("Data!",ADDRESS($O$17+T21,$P$17+AD21)))="",NOT(Viewer!$B$5)),NA(),INDIRECT(CONCATENATE("Data!",ADDRESS($O$17+T21,$P$17+AD21))))</f>
        <v>#N/A</v>
      </c>
      <c r="G20" s="9" t="e" cm="1">
        <f t="array" aca="1" ref="G20" ca="1">IF(OR(INDIRECT(CONCATENATE("Data!",ADDRESS($O$17+U21,$P$17+AE21)))="",NOT(Viewer!$B$6)),NA(),INDIRECT(CONCATENATE("Data!",ADDRESS($O$17+U21,$P$17+AE21))))</f>
        <v>#N/A</v>
      </c>
      <c r="H20" s="9" t="e" cm="1">
        <f t="array" aca="1" ref="H20" ca="1">IF(OR(INDIRECT(CONCATENATE("Data!",ADDRESS($O$17+V21,$P$17+AF21)))="",NOT(Viewer!$B$7)),NA(),INDIRECT(CONCATENATE("Data!",ADDRESS($O$17+V21,$P$17+AF21))))</f>
        <v>#N/A</v>
      </c>
      <c r="I20" s="10" t="e" cm="1">
        <f t="array" aca="1" ref="I20" ca="1">IF(OR(INDIRECT(CONCATENATE("Data!",ADDRESS($O$17+W21,$P$17+AG21)))="",NOT(Viewer!$B$8)),NA(),INDIRECT(CONCATENATE("Data!",ADDRESS($O$17+W21,$P$17+AG21))))</f>
        <v>#N/A</v>
      </c>
      <c r="J20" s="8" t="e" cm="1">
        <f t="array" aca="1" ref="J20" ca="1">IF(OR(INDIRECT(CONCATENATE("Data!",ADDRESS($O$17+X21,$P$17+AH21)))="",NOT(Viewer!$B$5)),NA(),INDIRECT(CONCATENATE("Data!",ADDRESS($O$17+X21,$P$17+AH21))))</f>
        <v>#N/A</v>
      </c>
      <c r="K20" s="9" t="e" cm="1">
        <f t="array" aca="1" ref="K20" ca="1">IF(OR(INDIRECT(CONCATENATE("Data!",ADDRESS($O$17+Y21,$P$17+AI21)))="",NOT(Viewer!$B$5)),NA(),INDIRECT(CONCATENATE("Data!",ADDRESS($O$17+Y21,$P$17+AI21))))</f>
        <v>#N/A</v>
      </c>
      <c r="L20" s="9" t="e" cm="1">
        <f t="array" aca="1" ref="L20" ca="1">IF(OR(INDIRECT(CONCATENATE("Data!",ADDRESS($O$17+Z21,$P$17+AJ21)))="",NOT(Viewer!$B$6)),NA(),INDIRECT(CONCATENATE("Data!",ADDRESS($O$17+Z21,$P$17+AJ21))))</f>
        <v>#N/A</v>
      </c>
      <c r="M20" s="9" t="e" cm="1">
        <f t="array" aca="1" ref="M20" ca="1">IF(OR(INDIRECT(CONCATENATE("Data!",ADDRESS($O$17+AA21,$P$17+AK21)))="",NOT(Viewer!$B$7)),NA(),INDIRECT(CONCATENATE("Data!",ADDRESS($O$17+AA21,$P$17+AK21))))</f>
        <v>#N/A</v>
      </c>
      <c r="N20" s="10" t="e" cm="1">
        <f t="array" aca="1" ref="N20" ca="1">IF(OR(INDIRECT(CONCATENATE("Data!",ADDRESS($O$17+AB21,$P$17+AL21)))="",NOT(Viewer!$B$8)),NA(),INDIRECT(CONCATENATE("Data!",ADDRESS($O$17+AB21,$P$17+AL21))))</f>
        <v>#N/A</v>
      </c>
      <c r="S20" s="8">
        <v>20</v>
      </c>
      <c r="T20" s="9">
        <v>20</v>
      </c>
      <c r="U20" s="9">
        <v>20</v>
      </c>
      <c r="V20" s="9">
        <v>20</v>
      </c>
      <c r="W20" s="10">
        <v>20</v>
      </c>
      <c r="X20" s="9">
        <v>20</v>
      </c>
      <c r="Y20" s="9">
        <v>20</v>
      </c>
      <c r="Z20" s="9">
        <v>20</v>
      </c>
      <c r="AA20" s="9">
        <v>20</v>
      </c>
      <c r="AB20" s="10">
        <v>20</v>
      </c>
      <c r="AC20" s="8">
        <v>0</v>
      </c>
      <c r="AD20" s="9">
        <v>1</v>
      </c>
      <c r="AE20" s="9">
        <v>2</v>
      </c>
      <c r="AF20" s="9">
        <v>3</v>
      </c>
      <c r="AG20" s="9">
        <v>4</v>
      </c>
      <c r="AH20" s="9">
        <v>5</v>
      </c>
      <c r="AI20" s="9">
        <v>6</v>
      </c>
      <c r="AJ20" s="9">
        <v>7</v>
      </c>
      <c r="AK20" s="9">
        <v>8</v>
      </c>
      <c r="AL20" s="9">
        <v>9</v>
      </c>
    </row>
    <row r="21" spans="1:38" x14ac:dyDescent="0.25">
      <c r="E21" s="8" t="e" cm="1">
        <f t="array" aca="1" ref="E21" ca="1">IF(OR(INDIRECT(CONCATENATE("Data!",ADDRESS($O$17+S22,$P$17+AC22)))="",NOT(Viewer!$B$5)),NA(),INDIRECT(CONCATENATE("Data!",ADDRESS($O$17+S22,$P$17+AC22))))</f>
        <v>#N/A</v>
      </c>
      <c r="F21" s="9" t="e" cm="1">
        <f t="array" aca="1" ref="F21" ca="1">IF(OR(INDIRECT(CONCATENATE("Data!",ADDRESS($O$17+T22,$P$17+AD22)))="",NOT(Viewer!$B$5)),NA(),INDIRECT(CONCATENATE("Data!",ADDRESS($O$17+T22,$P$17+AD22))))</f>
        <v>#N/A</v>
      </c>
      <c r="G21" s="9" t="e" cm="1">
        <f t="array" aca="1" ref="G21" ca="1">IF(OR(INDIRECT(CONCATENATE("Data!",ADDRESS($O$17+U22,$P$17+AE22)))="",NOT(Viewer!$B$6)),NA(),INDIRECT(CONCATENATE("Data!",ADDRESS($O$17+U22,$P$17+AE22))))</f>
        <v>#N/A</v>
      </c>
      <c r="H21" s="9" t="e" cm="1">
        <f t="array" aca="1" ref="H21" ca="1">IF(OR(INDIRECT(CONCATENATE("Data!",ADDRESS($O$17+V22,$P$17+AF22)))="",NOT(Viewer!$B$7)),NA(),INDIRECT(CONCATENATE("Data!",ADDRESS($O$17+V22,$P$17+AF22))))</f>
        <v>#N/A</v>
      </c>
      <c r="I21" s="10" t="e" cm="1">
        <f t="array" aca="1" ref="I21" ca="1">IF(OR(INDIRECT(CONCATENATE("Data!",ADDRESS($O$17+W22,$P$17+AG22)))="",NOT(Viewer!$B$8)),NA(),INDIRECT(CONCATENATE("Data!",ADDRESS($O$17+W22,$P$17+AG22))))</f>
        <v>#N/A</v>
      </c>
      <c r="J21" s="8" t="e" cm="1">
        <f t="array" aca="1" ref="J21" ca="1">IF(OR(INDIRECT(CONCATENATE("Data!",ADDRESS($O$17+X22,$P$17+AH22)))="",NOT(Viewer!$B$5)),NA(),INDIRECT(CONCATENATE("Data!",ADDRESS($O$17+X22,$P$17+AH22))))</f>
        <v>#N/A</v>
      </c>
      <c r="K21" s="9" t="e" cm="1">
        <f t="array" aca="1" ref="K21" ca="1">IF(OR(INDIRECT(CONCATENATE("Data!",ADDRESS($O$17+Y22,$P$17+AI22)))="",NOT(Viewer!$B$5)),NA(),INDIRECT(CONCATENATE("Data!",ADDRESS($O$17+Y22,$P$17+AI22))))</f>
        <v>#N/A</v>
      </c>
      <c r="L21" s="9" t="e" cm="1">
        <f t="array" aca="1" ref="L21" ca="1">IF(OR(INDIRECT(CONCATENATE("Data!",ADDRESS($O$17+Z22,$P$17+AJ22)))="",NOT(Viewer!$B$6)),NA(),INDIRECT(CONCATENATE("Data!",ADDRESS($O$17+Z22,$P$17+AJ22))))</f>
        <v>#N/A</v>
      </c>
      <c r="M21" s="9" t="e" cm="1">
        <f t="array" aca="1" ref="M21" ca="1">IF(OR(INDIRECT(CONCATENATE("Data!",ADDRESS($O$17+AA22,$P$17+AK22)))="",NOT(Viewer!$B$7)),NA(),INDIRECT(CONCATENATE("Data!",ADDRESS($O$17+AA22,$P$17+AK22))))</f>
        <v>#N/A</v>
      </c>
      <c r="N21" s="10" t="e" cm="1">
        <f t="array" aca="1" ref="N21" ca="1">IF(OR(INDIRECT(CONCATENATE("Data!",ADDRESS($O$17+AB22,$P$17+AL22)))="",NOT(Viewer!$B$8)),NA(),INDIRECT(CONCATENATE("Data!",ADDRESS($O$17+AB22,$P$17+AL22))))</f>
        <v>#N/A</v>
      </c>
      <c r="S21" s="8">
        <v>21</v>
      </c>
      <c r="T21" s="9">
        <v>21</v>
      </c>
      <c r="U21" s="9">
        <v>21</v>
      </c>
      <c r="V21" s="9">
        <v>21</v>
      </c>
      <c r="W21" s="10">
        <v>21</v>
      </c>
      <c r="X21" s="9">
        <v>21</v>
      </c>
      <c r="Y21" s="9">
        <v>21</v>
      </c>
      <c r="Z21" s="9">
        <v>21</v>
      </c>
      <c r="AA21" s="9">
        <v>21</v>
      </c>
      <c r="AB21" s="10">
        <v>21</v>
      </c>
      <c r="AC21" s="8">
        <v>0</v>
      </c>
      <c r="AD21" s="9">
        <v>1</v>
      </c>
      <c r="AE21" s="9">
        <v>2</v>
      </c>
      <c r="AF21" s="9">
        <v>3</v>
      </c>
      <c r="AG21" s="9">
        <v>4</v>
      </c>
      <c r="AH21" s="9">
        <v>5</v>
      </c>
      <c r="AI21" s="9">
        <v>6</v>
      </c>
      <c r="AJ21" s="9">
        <v>7</v>
      </c>
      <c r="AK21" s="9">
        <v>8</v>
      </c>
      <c r="AL21" s="9">
        <v>9</v>
      </c>
    </row>
    <row r="22" spans="1:38" x14ac:dyDescent="0.25">
      <c r="A22" s="42">
        <f>(VLOOKUP(D3,טבלה1[],2)-1)*10+1</f>
        <v>1</v>
      </c>
      <c r="B22" s="50">
        <f t="shared" ref="B22:B39" si="2">$R$2 + 4</f>
        <v>5</v>
      </c>
      <c r="C22" s="50">
        <f t="shared" ref="C22:C39" si="3">$R$2 + 33</f>
        <v>34</v>
      </c>
      <c r="D22" s="43" t="str">
        <f>_xlfn.CONCAT(ADDRESS(B22,A22),":",ADDRESS((C22),A22))</f>
        <v>$A$5:$A$34</v>
      </c>
      <c r="E22" s="8" t="e" cm="1">
        <f t="array" aca="1" ref="E22" ca="1">IF(OR(INDIRECT(CONCATENATE("Data!",ADDRESS($O$17+S23,$P$17+AC23)))="",NOT(Viewer!$B$5)),NA(),INDIRECT(CONCATENATE("Data!",ADDRESS($O$17+S23,$P$17+AC23))))</f>
        <v>#N/A</v>
      </c>
      <c r="F22" s="9" t="e" cm="1">
        <f t="array" aca="1" ref="F22" ca="1">IF(OR(INDIRECT(CONCATENATE("Data!",ADDRESS($O$17+T23,$P$17+AD23)))="",NOT(Viewer!$B$5)),NA(),INDIRECT(CONCATENATE("Data!",ADDRESS($O$17+T23,$P$17+AD23))))</f>
        <v>#N/A</v>
      </c>
      <c r="G22" s="9" t="e" cm="1">
        <f t="array" aca="1" ref="G22" ca="1">IF(OR(INDIRECT(CONCATENATE("Data!",ADDRESS($O$17+U23,$P$17+AE23)))="",NOT(Viewer!$B$6)),NA(),INDIRECT(CONCATENATE("Data!",ADDRESS($O$17+U23,$P$17+AE23))))</f>
        <v>#N/A</v>
      </c>
      <c r="H22" s="9" t="e" cm="1">
        <f t="array" aca="1" ref="H22" ca="1">IF(OR(INDIRECT(CONCATENATE("Data!",ADDRESS($O$17+V23,$P$17+AF23)))="",NOT(Viewer!$B$7)),NA(),INDIRECT(CONCATENATE("Data!",ADDRESS($O$17+V23,$P$17+AF23))))</f>
        <v>#N/A</v>
      </c>
      <c r="I22" s="10" t="e" cm="1">
        <f t="array" aca="1" ref="I22" ca="1">IF(OR(INDIRECT(CONCATENATE("Data!",ADDRESS($O$17+W23,$P$17+AG23)))="",NOT(Viewer!$B$8)),NA(),INDIRECT(CONCATENATE("Data!",ADDRESS($O$17+W23,$P$17+AG23))))</f>
        <v>#N/A</v>
      </c>
      <c r="J22" s="8" t="e" cm="1">
        <f t="array" aca="1" ref="J22" ca="1">IF(OR(INDIRECT(CONCATENATE("Data!",ADDRESS($O$17+X23,$P$17+AH23)))="",NOT(Viewer!$B$5)),NA(),INDIRECT(CONCATENATE("Data!",ADDRESS($O$17+X23,$P$17+AH23))))</f>
        <v>#N/A</v>
      </c>
      <c r="K22" s="9" t="e" cm="1">
        <f t="array" aca="1" ref="K22" ca="1">IF(OR(INDIRECT(CONCATENATE("Data!",ADDRESS($O$17+Y23,$P$17+AI23)))="",NOT(Viewer!$B$5)),NA(),INDIRECT(CONCATENATE("Data!",ADDRESS($O$17+Y23,$P$17+AI23))))</f>
        <v>#N/A</v>
      </c>
      <c r="L22" s="9" t="e" cm="1">
        <f t="array" aca="1" ref="L22" ca="1">IF(OR(INDIRECT(CONCATENATE("Data!",ADDRESS($O$17+Z23,$P$17+AJ23)))="",NOT(Viewer!$B$6)),NA(),INDIRECT(CONCATENATE("Data!",ADDRESS($O$17+Z23,$P$17+AJ23))))</f>
        <v>#N/A</v>
      </c>
      <c r="M22" s="9" t="e" cm="1">
        <f t="array" aca="1" ref="M22" ca="1">IF(OR(INDIRECT(CONCATENATE("Data!",ADDRESS($O$17+AA23,$P$17+AK23)))="",NOT(Viewer!$B$7)),NA(),INDIRECT(CONCATENATE("Data!",ADDRESS($O$17+AA23,$P$17+AK23))))</f>
        <v>#N/A</v>
      </c>
      <c r="N22" s="10" t="e" cm="1">
        <f t="array" aca="1" ref="N22" ca="1">IF(OR(INDIRECT(CONCATENATE("Data!",ADDRESS($O$17+AB23,$P$17+AL23)))="",NOT(Viewer!$B$8)),NA(),INDIRECT(CONCATENATE("Data!",ADDRESS($O$17+AB23,$P$17+AL23))))</f>
        <v>#N/A</v>
      </c>
      <c r="S22" s="8">
        <v>22</v>
      </c>
      <c r="T22" s="9">
        <v>22</v>
      </c>
      <c r="U22" s="9">
        <v>22</v>
      </c>
      <c r="V22" s="9">
        <v>22</v>
      </c>
      <c r="W22" s="10">
        <v>22</v>
      </c>
      <c r="X22" s="9">
        <v>22</v>
      </c>
      <c r="Y22" s="9">
        <v>22</v>
      </c>
      <c r="Z22" s="9">
        <v>22</v>
      </c>
      <c r="AA22" s="9">
        <v>22</v>
      </c>
      <c r="AB22" s="10">
        <v>22</v>
      </c>
      <c r="AC22" s="8">
        <v>0</v>
      </c>
      <c r="AD22" s="9">
        <v>1</v>
      </c>
      <c r="AE22" s="9">
        <v>2</v>
      </c>
      <c r="AF22" s="9">
        <v>3</v>
      </c>
      <c r="AG22" s="9">
        <v>4</v>
      </c>
      <c r="AH22" s="9">
        <v>5</v>
      </c>
      <c r="AI22" s="9">
        <v>6</v>
      </c>
      <c r="AJ22" s="9">
        <v>7</v>
      </c>
      <c r="AK22" s="9">
        <v>8</v>
      </c>
      <c r="AL22" s="9">
        <v>9</v>
      </c>
    </row>
    <row r="23" spans="1:38" x14ac:dyDescent="0.25">
      <c r="A23" s="44">
        <f>(VLOOKUP(D4,טבלה1[],2)-1)*10+1</f>
        <v>11</v>
      </c>
      <c r="B23" s="51">
        <f t="shared" si="2"/>
        <v>5</v>
      </c>
      <c r="C23" s="51">
        <f t="shared" si="3"/>
        <v>34</v>
      </c>
      <c r="D23" s="45" t="str">
        <f t="shared" ref="D23:D39" si="4">_xlfn.CONCAT(ADDRESS(B23,A23),":",ADDRESS((C23),A23))</f>
        <v>$K$5:$K$34</v>
      </c>
      <c r="E23" s="8" t="e" cm="1">
        <f t="array" aca="1" ref="E23" ca="1">IF(OR(INDIRECT(CONCATENATE("Data!",ADDRESS($O$17+S24,$P$17+AC24)))="",NOT(Viewer!$B$5)),NA(),INDIRECT(CONCATENATE("Data!",ADDRESS($O$17+S24,$P$17+AC24))))</f>
        <v>#N/A</v>
      </c>
      <c r="F23" s="9" t="e" cm="1">
        <f t="array" aca="1" ref="F23" ca="1">IF(OR(INDIRECT(CONCATENATE("Data!",ADDRESS($O$17+T24,$P$17+AD24)))="",NOT(Viewer!$B$5)),NA(),INDIRECT(CONCATENATE("Data!",ADDRESS($O$17+T24,$P$17+AD24))))</f>
        <v>#N/A</v>
      </c>
      <c r="G23" s="9" t="e" cm="1">
        <f t="array" aca="1" ref="G23" ca="1">IF(OR(INDIRECT(CONCATENATE("Data!",ADDRESS($O$17+U24,$P$17+AE24)))="",NOT(Viewer!$B$6)),NA(),INDIRECT(CONCATENATE("Data!",ADDRESS($O$17+U24,$P$17+AE24))))</f>
        <v>#N/A</v>
      </c>
      <c r="H23" s="9" t="e" cm="1">
        <f t="array" aca="1" ref="H23" ca="1">IF(OR(INDIRECT(CONCATENATE("Data!",ADDRESS($O$17+V24,$P$17+AF24)))="",NOT(Viewer!$B$7)),NA(),INDIRECT(CONCATENATE("Data!",ADDRESS($O$17+V24,$P$17+AF24))))</f>
        <v>#N/A</v>
      </c>
      <c r="I23" s="10" t="e" cm="1">
        <f t="array" aca="1" ref="I23" ca="1">IF(OR(INDIRECT(CONCATENATE("Data!",ADDRESS($O$17+W24,$P$17+AG24)))="",NOT(Viewer!$B$8)),NA(),INDIRECT(CONCATENATE("Data!",ADDRESS($O$17+W24,$P$17+AG24))))</f>
        <v>#N/A</v>
      </c>
      <c r="J23" s="8" t="e" cm="1">
        <f t="array" aca="1" ref="J23" ca="1">IF(OR(INDIRECT(CONCATENATE("Data!",ADDRESS($O$17+X24,$P$17+AH24)))="",NOT(Viewer!$B$5)),NA(),INDIRECT(CONCATENATE("Data!",ADDRESS($O$17+X24,$P$17+AH24))))</f>
        <v>#N/A</v>
      </c>
      <c r="K23" s="9" t="e" cm="1">
        <f t="array" aca="1" ref="K23" ca="1">IF(OR(INDIRECT(CONCATENATE("Data!",ADDRESS($O$17+Y24,$P$17+AI24)))="",NOT(Viewer!$B$5)),NA(),INDIRECT(CONCATENATE("Data!",ADDRESS($O$17+Y24,$P$17+AI24))))</f>
        <v>#N/A</v>
      </c>
      <c r="L23" s="9" t="e" cm="1">
        <f t="array" aca="1" ref="L23" ca="1">IF(OR(INDIRECT(CONCATENATE("Data!",ADDRESS($O$17+Z24,$P$17+AJ24)))="",NOT(Viewer!$B$6)),NA(),INDIRECT(CONCATENATE("Data!",ADDRESS($O$17+Z24,$P$17+AJ24))))</f>
        <v>#N/A</v>
      </c>
      <c r="M23" s="9" t="e" cm="1">
        <f t="array" aca="1" ref="M23" ca="1">IF(OR(INDIRECT(CONCATENATE("Data!",ADDRESS($O$17+AA24,$P$17+AK24)))="",NOT(Viewer!$B$7)),NA(),INDIRECT(CONCATENATE("Data!",ADDRESS($O$17+AA24,$P$17+AK24))))</f>
        <v>#N/A</v>
      </c>
      <c r="N23" s="10" t="e" cm="1">
        <f t="array" aca="1" ref="N23" ca="1">IF(OR(INDIRECT(CONCATENATE("Data!",ADDRESS($O$17+AB24,$P$17+AL24)))="",NOT(Viewer!$B$8)),NA(),INDIRECT(CONCATENATE("Data!",ADDRESS($O$17+AB24,$P$17+AL24))))</f>
        <v>#N/A</v>
      </c>
      <c r="O23" t="s">
        <v>24</v>
      </c>
      <c r="S23" s="8">
        <v>23</v>
      </c>
      <c r="T23" s="9">
        <v>23</v>
      </c>
      <c r="U23" s="9">
        <v>23</v>
      </c>
      <c r="V23" s="9">
        <v>23</v>
      </c>
      <c r="W23" s="10">
        <v>23</v>
      </c>
      <c r="X23" s="9">
        <v>23</v>
      </c>
      <c r="Y23" s="9">
        <v>23</v>
      </c>
      <c r="Z23" s="9">
        <v>23</v>
      </c>
      <c r="AA23" s="9">
        <v>23</v>
      </c>
      <c r="AB23" s="10">
        <v>23</v>
      </c>
      <c r="AC23" s="8">
        <v>0</v>
      </c>
      <c r="AD23" s="9">
        <v>1</v>
      </c>
      <c r="AE23" s="9">
        <v>2</v>
      </c>
      <c r="AF23" s="9">
        <v>3</v>
      </c>
      <c r="AG23" s="9">
        <v>4</v>
      </c>
      <c r="AH23" s="9">
        <v>5</v>
      </c>
      <c r="AI23" s="9">
        <v>6</v>
      </c>
      <c r="AJ23" s="9">
        <v>7</v>
      </c>
      <c r="AK23" s="9">
        <v>8</v>
      </c>
      <c r="AL23" s="9">
        <v>9</v>
      </c>
    </row>
    <row r="24" spans="1:38" x14ac:dyDescent="0.25">
      <c r="A24" s="44">
        <f>(VLOOKUP(D5,טבלה1[],2)-1)*10+1</f>
        <v>21</v>
      </c>
      <c r="B24" s="51">
        <f t="shared" si="2"/>
        <v>5</v>
      </c>
      <c r="C24" s="51">
        <f t="shared" si="3"/>
        <v>34</v>
      </c>
      <c r="D24" s="45" t="str">
        <f t="shared" si="4"/>
        <v>$U$5:$U$34</v>
      </c>
      <c r="E24" s="8" t="e" cm="1">
        <f t="array" aca="1" ref="E24" ca="1">IF(OR(INDIRECT(CONCATENATE("Data!",ADDRESS($O$17+S25,$P$17+AC25)))="",NOT(Viewer!$B$5)),NA(),INDIRECT(CONCATENATE("Data!",ADDRESS($O$17+S25,$P$17+AC25))))</f>
        <v>#N/A</v>
      </c>
      <c r="F24" s="9" t="e" cm="1">
        <f t="array" aca="1" ref="F24" ca="1">IF(OR(INDIRECT(CONCATENATE("Data!",ADDRESS($O$17+T25,$P$17+AD25)))="",NOT(Viewer!$B$5)),NA(),INDIRECT(CONCATENATE("Data!",ADDRESS($O$17+T25,$P$17+AD25))))</f>
        <v>#N/A</v>
      </c>
      <c r="G24" s="9" t="e" cm="1">
        <f t="array" aca="1" ref="G24" ca="1">IF(OR(INDIRECT(CONCATENATE("Data!",ADDRESS($O$17+U25,$P$17+AE25)))="",NOT(Viewer!$B$6)),NA(),INDIRECT(CONCATENATE("Data!",ADDRESS($O$17+U25,$P$17+AE25))))</f>
        <v>#N/A</v>
      </c>
      <c r="H24" s="9" t="e" cm="1">
        <f t="array" aca="1" ref="H24" ca="1">IF(OR(INDIRECT(CONCATENATE("Data!",ADDRESS($O$17+V25,$P$17+AF25)))="",NOT(Viewer!$B$7)),NA(),INDIRECT(CONCATENATE("Data!",ADDRESS($O$17+V25,$P$17+AF25))))</f>
        <v>#N/A</v>
      </c>
      <c r="I24" s="10" t="e" cm="1">
        <f t="array" aca="1" ref="I24" ca="1">IF(OR(INDIRECT(CONCATENATE("Data!",ADDRESS($O$17+W25,$P$17+AG25)))="",NOT(Viewer!$B$8)),NA(),INDIRECT(CONCATENATE("Data!",ADDRESS($O$17+W25,$P$17+AG25))))</f>
        <v>#N/A</v>
      </c>
      <c r="J24" s="8" t="e" cm="1">
        <f t="array" aca="1" ref="J24" ca="1">IF(OR(INDIRECT(CONCATENATE("Data!",ADDRESS($O$17+X25,$P$17+AH25)))="",NOT(Viewer!$B$5)),NA(),INDIRECT(CONCATENATE("Data!",ADDRESS($O$17+X25,$P$17+AH25))))</f>
        <v>#N/A</v>
      </c>
      <c r="K24" s="9" t="e" cm="1">
        <f t="array" aca="1" ref="K24" ca="1">IF(OR(INDIRECT(CONCATENATE("Data!",ADDRESS($O$17+Y25,$P$17+AI25)))="",NOT(Viewer!$B$5)),NA(),INDIRECT(CONCATENATE("Data!",ADDRESS($O$17+Y25,$P$17+AI25))))</f>
        <v>#N/A</v>
      </c>
      <c r="L24" s="9" t="e" cm="1">
        <f t="array" aca="1" ref="L24" ca="1">IF(OR(INDIRECT(CONCATENATE("Data!",ADDRESS($O$17+Z25,$P$17+AJ25)))="",NOT(Viewer!$B$6)),NA(),INDIRECT(CONCATENATE("Data!",ADDRESS($O$17+Z25,$P$17+AJ25))))</f>
        <v>#N/A</v>
      </c>
      <c r="M24" s="9" t="e" cm="1">
        <f t="array" aca="1" ref="M24" ca="1">IF(OR(INDIRECT(CONCATENATE("Data!",ADDRESS($O$17+AA25,$P$17+AK25)))="",NOT(Viewer!$B$7)),NA(),INDIRECT(CONCATENATE("Data!",ADDRESS($O$17+AA25,$P$17+AK25))))</f>
        <v>#N/A</v>
      </c>
      <c r="N24" s="10" t="e" cm="1">
        <f t="array" aca="1" ref="N24" ca="1">IF(OR(INDIRECT(CONCATENATE("Data!",ADDRESS($O$17+AB25,$P$17+AL25)))="",NOT(Viewer!$B$8)),NA(),INDIRECT(CONCATENATE("Data!",ADDRESS($O$17+AB25,$P$17+AL25))))</f>
        <v>#N/A</v>
      </c>
      <c r="S24" s="8">
        <v>24</v>
      </c>
      <c r="T24" s="9">
        <v>24</v>
      </c>
      <c r="U24" s="9">
        <v>24</v>
      </c>
      <c r="V24" s="9">
        <v>24</v>
      </c>
      <c r="W24" s="10">
        <v>24</v>
      </c>
      <c r="X24" s="9">
        <v>24</v>
      </c>
      <c r="Y24" s="9">
        <v>24</v>
      </c>
      <c r="Z24" s="9">
        <v>24</v>
      </c>
      <c r="AA24" s="9">
        <v>24</v>
      </c>
      <c r="AB24" s="10">
        <v>24</v>
      </c>
      <c r="AC24" s="8">
        <v>0</v>
      </c>
      <c r="AD24" s="9">
        <v>1</v>
      </c>
      <c r="AE24" s="9">
        <v>2</v>
      </c>
      <c r="AF24" s="9">
        <v>3</v>
      </c>
      <c r="AG24" s="9">
        <v>4</v>
      </c>
      <c r="AH24" s="9">
        <v>5</v>
      </c>
      <c r="AI24" s="9">
        <v>6</v>
      </c>
      <c r="AJ24" s="9">
        <v>7</v>
      </c>
      <c r="AK24" s="9">
        <v>8</v>
      </c>
      <c r="AL24" s="9">
        <v>9</v>
      </c>
    </row>
    <row r="25" spans="1:38" x14ac:dyDescent="0.25">
      <c r="A25" s="44">
        <f>(VLOOKUP(D6,טבלה1[],2)-1)*10+1</f>
        <v>31</v>
      </c>
      <c r="B25" s="51">
        <f t="shared" si="2"/>
        <v>5</v>
      </c>
      <c r="C25" s="51">
        <f t="shared" si="3"/>
        <v>34</v>
      </c>
      <c r="D25" s="45" t="str">
        <f t="shared" si="4"/>
        <v>$AE$5:$AE$34</v>
      </c>
      <c r="E25" s="8" t="e" cm="1">
        <f t="array" aca="1" ref="E25" ca="1">IF(OR(INDIRECT(CONCATENATE("Data!",ADDRESS($O$17+S26,$P$17+AC26)))="",NOT(Viewer!$B$5)),NA(),INDIRECT(CONCATENATE("Data!",ADDRESS($O$17+S26,$P$17+AC26))))</f>
        <v>#N/A</v>
      </c>
      <c r="F25" s="9" t="e" cm="1">
        <f t="array" aca="1" ref="F25" ca="1">IF(OR(INDIRECT(CONCATENATE("Data!",ADDRESS($O$17+T26,$P$17+AD26)))="",NOT(Viewer!$B$5)),NA(),INDIRECT(CONCATENATE("Data!",ADDRESS($O$17+T26,$P$17+AD26))))</f>
        <v>#N/A</v>
      </c>
      <c r="G25" s="9" t="e" cm="1">
        <f t="array" aca="1" ref="G25" ca="1">IF(OR(INDIRECT(CONCATENATE("Data!",ADDRESS($O$17+U26,$P$17+AE26)))="",NOT(Viewer!$B$6)),NA(),INDIRECT(CONCATENATE("Data!",ADDRESS($O$17+U26,$P$17+AE26))))</f>
        <v>#N/A</v>
      </c>
      <c r="H25" s="9" t="e" cm="1">
        <f t="array" aca="1" ref="H25" ca="1">IF(OR(INDIRECT(CONCATENATE("Data!",ADDRESS($O$17+V26,$P$17+AF26)))="",NOT(Viewer!$B$7)),NA(),INDIRECT(CONCATENATE("Data!",ADDRESS($O$17+V26,$P$17+AF26))))</f>
        <v>#N/A</v>
      </c>
      <c r="I25" s="10" t="e" cm="1">
        <f t="array" aca="1" ref="I25" ca="1">IF(OR(INDIRECT(CONCATENATE("Data!",ADDRESS($O$17+W26,$P$17+AG26)))="",NOT(Viewer!$B$8)),NA(),INDIRECT(CONCATENATE("Data!",ADDRESS($O$17+W26,$P$17+AG26))))</f>
        <v>#N/A</v>
      </c>
      <c r="J25" s="8" t="e" cm="1">
        <f t="array" aca="1" ref="J25" ca="1">IF(OR(INDIRECT(CONCATENATE("Data!",ADDRESS($O$17+X26,$P$17+AH26)))="",NOT(Viewer!$B$5)),NA(),INDIRECT(CONCATENATE("Data!",ADDRESS($O$17+X26,$P$17+AH26))))</f>
        <v>#N/A</v>
      </c>
      <c r="K25" s="9" t="e" cm="1">
        <f t="array" aca="1" ref="K25" ca="1">IF(OR(INDIRECT(CONCATENATE("Data!",ADDRESS($O$17+Y26,$P$17+AI26)))="",NOT(Viewer!$B$5)),NA(),INDIRECT(CONCATENATE("Data!",ADDRESS($O$17+Y26,$P$17+AI26))))</f>
        <v>#N/A</v>
      </c>
      <c r="L25" s="9" t="e" cm="1">
        <f t="array" aca="1" ref="L25" ca="1">IF(OR(INDIRECT(CONCATENATE("Data!",ADDRESS($O$17+Z26,$P$17+AJ26)))="",NOT(Viewer!$B$6)),NA(),INDIRECT(CONCATENATE("Data!",ADDRESS($O$17+Z26,$P$17+AJ26))))</f>
        <v>#N/A</v>
      </c>
      <c r="M25" s="9" t="e" cm="1">
        <f t="array" aca="1" ref="M25" ca="1">IF(OR(INDIRECT(CONCATENATE("Data!",ADDRESS($O$17+AA26,$P$17+AK26)))="",NOT(Viewer!$B$7)),NA(),INDIRECT(CONCATENATE("Data!",ADDRESS($O$17+AA26,$P$17+AK26))))</f>
        <v>#N/A</v>
      </c>
      <c r="N25" s="10" t="e" cm="1">
        <f t="array" aca="1" ref="N25" ca="1">IF(OR(INDIRECT(CONCATENATE("Data!",ADDRESS($O$17+AB26,$P$17+AL26)))="",NOT(Viewer!$B$8)),NA(),INDIRECT(CONCATENATE("Data!",ADDRESS($O$17+AB26,$P$17+AL26))))</f>
        <v>#N/A</v>
      </c>
      <c r="O25" t="str">
        <f>_xlfn.CONCAT("Table Sizes, n=",Viewer!$B$2,", tau=",Viewer!$A$2)</f>
        <v>Table Sizes, n=100000, tau=2.9</v>
      </c>
      <c r="S25" s="8">
        <v>25</v>
      </c>
      <c r="T25" s="9">
        <v>25</v>
      </c>
      <c r="U25" s="9">
        <v>25</v>
      </c>
      <c r="V25" s="9">
        <v>25</v>
      </c>
      <c r="W25" s="10">
        <v>25</v>
      </c>
      <c r="X25" s="9">
        <v>25</v>
      </c>
      <c r="Y25" s="9">
        <v>25</v>
      </c>
      <c r="Z25" s="9">
        <v>25</v>
      </c>
      <c r="AA25" s="9">
        <v>25</v>
      </c>
      <c r="AB25" s="10">
        <v>25</v>
      </c>
      <c r="AC25" s="8">
        <v>0</v>
      </c>
      <c r="AD25" s="9">
        <v>1</v>
      </c>
      <c r="AE25" s="9">
        <v>2</v>
      </c>
      <c r="AF25" s="9">
        <v>3</v>
      </c>
      <c r="AG25" s="9">
        <v>4</v>
      </c>
      <c r="AH25" s="9">
        <v>5</v>
      </c>
      <c r="AI25" s="9">
        <v>6</v>
      </c>
      <c r="AJ25" s="9">
        <v>7</v>
      </c>
      <c r="AK25" s="9">
        <v>8</v>
      </c>
      <c r="AL25" s="9">
        <v>9</v>
      </c>
    </row>
    <row r="26" spans="1:38" x14ac:dyDescent="0.25">
      <c r="A26" s="44">
        <f>(VLOOKUP(D7,טבלה1[],2)-1)*10+1</f>
        <v>41</v>
      </c>
      <c r="B26" s="51">
        <f t="shared" si="2"/>
        <v>5</v>
      </c>
      <c r="C26" s="51">
        <f t="shared" si="3"/>
        <v>34</v>
      </c>
      <c r="D26" s="45" t="str">
        <f t="shared" si="4"/>
        <v>$AO$5:$AO$34</v>
      </c>
      <c r="E26" s="8" t="e" cm="1">
        <f t="array" aca="1" ref="E26" ca="1">IF(OR(INDIRECT(CONCATENATE("Data!",ADDRESS($O$17+S27,$P$17+AC27)))="",NOT(Viewer!$B$5)),NA(),INDIRECT(CONCATENATE("Data!",ADDRESS($O$17+S27,$P$17+AC27))))</f>
        <v>#N/A</v>
      </c>
      <c r="F26" s="9" t="e" cm="1">
        <f t="array" aca="1" ref="F26" ca="1">IF(OR(INDIRECT(CONCATENATE("Data!",ADDRESS($O$17+T27,$P$17+AD27)))="",NOT(Viewer!$B$5)),NA(),INDIRECT(CONCATENATE("Data!",ADDRESS($O$17+T27,$P$17+AD27))))</f>
        <v>#N/A</v>
      </c>
      <c r="G26" s="9" t="e" cm="1">
        <f t="array" aca="1" ref="G26" ca="1">IF(OR(INDIRECT(CONCATENATE("Data!",ADDRESS($O$17+U27,$P$17+AE27)))="",NOT(Viewer!$B$6)),NA(),INDIRECT(CONCATENATE("Data!",ADDRESS($O$17+U27,$P$17+AE27))))</f>
        <v>#N/A</v>
      </c>
      <c r="H26" s="9" t="e" cm="1">
        <f t="array" aca="1" ref="H26" ca="1">IF(OR(INDIRECT(CONCATENATE("Data!",ADDRESS($O$17+V27,$P$17+AF27)))="",NOT(Viewer!$B$7)),NA(),INDIRECT(CONCATENATE("Data!",ADDRESS($O$17+V27,$P$17+AF27))))</f>
        <v>#N/A</v>
      </c>
      <c r="I26" s="10" t="e" cm="1">
        <f t="array" aca="1" ref="I26" ca="1">IF(OR(INDIRECT(CONCATENATE("Data!",ADDRESS($O$17+W27,$P$17+AG27)))="",NOT(Viewer!$B$8)),NA(),INDIRECT(CONCATENATE("Data!",ADDRESS($O$17+W27,$P$17+AG27))))</f>
        <v>#N/A</v>
      </c>
      <c r="J26" s="8" t="e" cm="1">
        <f t="array" aca="1" ref="J26" ca="1">IF(OR(INDIRECT(CONCATENATE("Data!",ADDRESS($O$17+X27,$P$17+AH27)))="",NOT(Viewer!$B$5)),NA(),INDIRECT(CONCATENATE("Data!",ADDRESS($O$17+X27,$P$17+AH27))))</f>
        <v>#N/A</v>
      </c>
      <c r="K26" s="9" t="e" cm="1">
        <f t="array" aca="1" ref="K26" ca="1">IF(OR(INDIRECT(CONCATENATE("Data!",ADDRESS($O$17+Y27,$P$17+AI27)))="",NOT(Viewer!$B$5)),NA(),INDIRECT(CONCATENATE("Data!",ADDRESS($O$17+Y27,$P$17+AI27))))</f>
        <v>#N/A</v>
      </c>
      <c r="L26" s="9" t="e" cm="1">
        <f t="array" aca="1" ref="L26" ca="1">IF(OR(INDIRECT(CONCATENATE("Data!",ADDRESS($O$17+Z27,$P$17+AJ27)))="",NOT(Viewer!$B$6)),NA(),INDIRECT(CONCATENATE("Data!",ADDRESS($O$17+Z27,$P$17+AJ27))))</f>
        <v>#N/A</v>
      </c>
      <c r="M26" s="9" t="e" cm="1">
        <f t="array" aca="1" ref="M26" ca="1">IF(OR(INDIRECT(CONCATENATE("Data!",ADDRESS($O$17+AA27,$P$17+AK27)))="",NOT(Viewer!$B$7)),NA(),INDIRECT(CONCATENATE("Data!",ADDRESS($O$17+AA27,$P$17+AK27))))</f>
        <v>#N/A</v>
      </c>
      <c r="N26" s="10" t="e" cm="1">
        <f t="array" aca="1" ref="N26" ca="1">IF(OR(INDIRECT(CONCATENATE("Data!",ADDRESS($O$17+AB27,$P$17+AL27)))="",NOT(Viewer!$B$8)),NA(),INDIRECT(CONCATENATE("Data!",ADDRESS($O$17+AB27,$P$17+AL27))))</f>
        <v>#N/A</v>
      </c>
      <c r="O26" t="str">
        <f>_xlfn.CONCAT("Distance Stretch, n=",Viewer!$B$2,", tau=",Viewer!$A$2)</f>
        <v>Distance Stretch, n=100000, tau=2.9</v>
      </c>
      <c r="S26" s="8">
        <v>26</v>
      </c>
      <c r="T26" s="9">
        <v>26</v>
      </c>
      <c r="U26" s="9">
        <v>26</v>
      </c>
      <c r="V26" s="9">
        <v>26</v>
      </c>
      <c r="W26" s="10">
        <v>26</v>
      </c>
      <c r="X26" s="9">
        <v>26</v>
      </c>
      <c r="Y26" s="9">
        <v>26</v>
      </c>
      <c r="Z26" s="9">
        <v>26</v>
      </c>
      <c r="AA26" s="9">
        <v>26</v>
      </c>
      <c r="AB26" s="10">
        <v>26</v>
      </c>
      <c r="AC26" s="8">
        <v>0</v>
      </c>
      <c r="AD26" s="9">
        <v>1</v>
      </c>
      <c r="AE26" s="9">
        <v>2</v>
      </c>
      <c r="AF26" s="9">
        <v>3</v>
      </c>
      <c r="AG26" s="9">
        <v>4</v>
      </c>
      <c r="AH26" s="9">
        <v>5</v>
      </c>
      <c r="AI26" s="9">
        <v>6</v>
      </c>
      <c r="AJ26" s="9">
        <v>7</v>
      </c>
      <c r="AK26" s="9">
        <v>8</v>
      </c>
      <c r="AL26" s="9">
        <v>9</v>
      </c>
    </row>
    <row r="27" spans="1:38" x14ac:dyDescent="0.25">
      <c r="A27" s="44">
        <f>(VLOOKUP(D8,טבלה1[],2)-1)*10+1</f>
        <v>51</v>
      </c>
      <c r="B27" s="51">
        <f t="shared" si="2"/>
        <v>5</v>
      </c>
      <c r="C27" s="51">
        <f t="shared" si="3"/>
        <v>34</v>
      </c>
      <c r="D27" s="45" t="str">
        <f t="shared" si="4"/>
        <v>$AY$5:$AY$34</v>
      </c>
      <c r="E27" s="8" t="e" cm="1">
        <f t="array" aca="1" ref="E27" ca="1">IF(OR(INDIRECT(CONCATENATE("Data!",ADDRESS($O$17+S28,$P$17+AC28)))="",NOT(Viewer!$B$5)),NA(),INDIRECT(CONCATENATE("Data!",ADDRESS($O$17+S28,$P$17+AC28))))</f>
        <v>#N/A</v>
      </c>
      <c r="F27" s="9" t="e" cm="1">
        <f t="array" aca="1" ref="F27" ca="1">IF(OR(INDIRECT(CONCATENATE("Data!",ADDRESS($O$17+T28,$P$17+AD28)))="",NOT(Viewer!$B$5)),NA(),INDIRECT(CONCATENATE("Data!",ADDRESS($O$17+T28,$P$17+AD28))))</f>
        <v>#N/A</v>
      </c>
      <c r="G27" s="9" t="e" cm="1">
        <f t="array" aca="1" ref="G27" ca="1">IF(OR(INDIRECT(CONCATENATE("Data!",ADDRESS($O$17+U28,$P$17+AE28)))="",NOT(Viewer!$B$6)),NA(),INDIRECT(CONCATENATE("Data!",ADDRESS($O$17+U28,$P$17+AE28))))</f>
        <v>#N/A</v>
      </c>
      <c r="H27" s="9" t="e" cm="1">
        <f t="array" aca="1" ref="H27" ca="1">IF(OR(INDIRECT(CONCATENATE("Data!",ADDRESS($O$17+V28,$P$17+AF28)))="",NOT(Viewer!$B$7)),NA(),INDIRECT(CONCATENATE("Data!",ADDRESS($O$17+V28,$P$17+AF28))))</f>
        <v>#N/A</v>
      </c>
      <c r="I27" s="10" t="e" cm="1">
        <f t="array" aca="1" ref="I27" ca="1">IF(OR(INDIRECT(CONCATENATE("Data!",ADDRESS($O$17+W28,$P$17+AG28)))="",NOT(Viewer!$B$8)),NA(),INDIRECT(CONCATENATE("Data!",ADDRESS($O$17+W28,$P$17+AG28))))</f>
        <v>#N/A</v>
      </c>
      <c r="J27" s="8" t="e" cm="1">
        <f t="array" aca="1" ref="J27" ca="1">IF(OR(INDIRECT(CONCATENATE("Data!",ADDRESS($O$17+X28,$P$17+AH28)))="",NOT(Viewer!$B$5)),NA(),INDIRECT(CONCATENATE("Data!",ADDRESS($O$17+X28,$P$17+AH28))))</f>
        <v>#N/A</v>
      </c>
      <c r="K27" s="9" t="e" cm="1">
        <f t="array" aca="1" ref="K27" ca="1">IF(OR(INDIRECT(CONCATENATE("Data!",ADDRESS($O$17+Y28,$P$17+AI28)))="",NOT(Viewer!$B$5)),NA(),INDIRECT(CONCATENATE("Data!",ADDRESS($O$17+Y28,$P$17+AI28))))</f>
        <v>#N/A</v>
      </c>
      <c r="L27" s="9" t="e" cm="1">
        <f t="array" aca="1" ref="L27" ca="1">IF(OR(INDIRECT(CONCATENATE("Data!",ADDRESS($O$17+Z28,$P$17+AJ28)))="",NOT(Viewer!$B$6)),NA(),INDIRECT(CONCATENATE("Data!",ADDRESS($O$17+Z28,$P$17+AJ28))))</f>
        <v>#N/A</v>
      </c>
      <c r="M27" s="9" t="e" cm="1">
        <f t="array" aca="1" ref="M27" ca="1">IF(OR(INDIRECT(CONCATENATE("Data!",ADDRESS($O$17+AA28,$P$17+AK28)))="",NOT(Viewer!$B$7)),NA(),INDIRECT(CONCATENATE("Data!",ADDRESS($O$17+AA28,$P$17+AK28))))</f>
        <v>#N/A</v>
      </c>
      <c r="N27" s="10" t="e" cm="1">
        <f t="array" aca="1" ref="N27" ca="1">IF(OR(INDIRECT(CONCATENATE("Data!",ADDRESS($O$17+AB28,$P$17+AL28)))="",NOT(Viewer!$B$8)),NA(),INDIRECT(CONCATENATE("Data!",ADDRESS($O$17+AB28,$P$17+AL28))))</f>
        <v>#N/A</v>
      </c>
      <c r="S27" s="8">
        <v>27</v>
      </c>
      <c r="T27" s="9">
        <v>27</v>
      </c>
      <c r="U27" s="9">
        <v>27</v>
      </c>
      <c r="V27" s="9">
        <v>27</v>
      </c>
      <c r="W27" s="10">
        <v>27</v>
      </c>
      <c r="X27" s="9">
        <v>27</v>
      </c>
      <c r="Y27" s="9">
        <v>27</v>
      </c>
      <c r="Z27" s="9">
        <v>27</v>
      </c>
      <c r="AA27" s="9">
        <v>27</v>
      </c>
      <c r="AB27" s="10">
        <v>27</v>
      </c>
      <c r="AC27" s="8">
        <v>0</v>
      </c>
      <c r="AD27" s="9">
        <v>1</v>
      </c>
      <c r="AE27" s="9">
        <v>2</v>
      </c>
      <c r="AF27" s="9">
        <v>3</v>
      </c>
      <c r="AG27" s="9">
        <v>4</v>
      </c>
      <c r="AH27" s="9">
        <v>5</v>
      </c>
      <c r="AI27" s="9">
        <v>6</v>
      </c>
      <c r="AJ27" s="9">
        <v>7</v>
      </c>
      <c r="AK27" s="9">
        <v>8</v>
      </c>
      <c r="AL27" s="9">
        <v>9</v>
      </c>
    </row>
    <row r="28" spans="1:38" x14ac:dyDescent="0.25">
      <c r="A28" s="44">
        <f>(VLOOKUP(D9,טבלה1[],2)-1)*10+1</f>
        <v>61</v>
      </c>
      <c r="B28" s="51">
        <f t="shared" si="2"/>
        <v>5</v>
      </c>
      <c r="C28" s="51">
        <f t="shared" si="3"/>
        <v>34</v>
      </c>
      <c r="D28" s="45" t="str">
        <f t="shared" si="4"/>
        <v>$BI$5:$BI$34</v>
      </c>
      <c r="E28" s="8" t="e" cm="1">
        <f t="array" aca="1" ref="E28" ca="1">IF(OR(INDIRECT(CONCATENATE("Data!",ADDRESS($O$17+S29,$P$17+AC29)))="",NOT(Viewer!$B$5)),NA(),INDIRECT(CONCATENATE("Data!",ADDRESS($O$17+S29,$P$17+AC29))))</f>
        <v>#N/A</v>
      </c>
      <c r="F28" s="9" t="e" cm="1">
        <f t="array" aca="1" ref="F28" ca="1">IF(OR(INDIRECT(CONCATENATE("Data!",ADDRESS($O$17+T29,$P$17+AD29)))="",NOT(Viewer!$B$5)),NA(),INDIRECT(CONCATENATE("Data!",ADDRESS($O$17+T29,$P$17+AD29))))</f>
        <v>#N/A</v>
      </c>
      <c r="G28" s="9" t="e" cm="1">
        <f t="array" aca="1" ref="G28" ca="1">IF(OR(INDIRECT(CONCATENATE("Data!",ADDRESS($O$17+U29,$P$17+AE29)))="",NOT(Viewer!$B$6)),NA(),INDIRECT(CONCATENATE("Data!",ADDRESS($O$17+U29,$P$17+AE29))))</f>
        <v>#N/A</v>
      </c>
      <c r="H28" s="9" t="e" cm="1">
        <f t="array" aca="1" ref="H28" ca="1">IF(OR(INDIRECT(CONCATENATE("Data!",ADDRESS($O$17+V29,$P$17+AF29)))="",NOT(Viewer!$B$7)),NA(),INDIRECT(CONCATENATE("Data!",ADDRESS($O$17+V29,$P$17+AF29))))</f>
        <v>#N/A</v>
      </c>
      <c r="I28" s="10" t="e" cm="1">
        <f t="array" aca="1" ref="I28" ca="1">IF(OR(INDIRECT(CONCATENATE("Data!",ADDRESS($O$17+W29,$P$17+AG29)))="",NOT(Viewer!$B$8)),NA(),INDIRECT(CONCATENATE("Data!",ADDRESS($O$17+W29,$P$17+AG29))))</f>
        <v>#N/A</v>
      </c>
      <c r="J28" s="8" t="e" cm="1">
        <f t="array" aca="1" ref="J28" ca="1">IF(OR(INDIRECT(CONCATENATE("Data!",ADDRESS($O$17+X29,$P$17+AH29)))="",NOT(Viewer!$B$5)),NA(),INDIRECT(CONCATENATE("Data!",ADDRESS($O$17+X29,$P$17+AH29))))</f>
        <v>#N/A</v>
      </c>
      <c r="K28" s="9" t="e" cm="1">
        <f t="array" aca="1" ref="K28" ca="1">IF(OR(INDIRECT(CONCATENATE("Data!",ADDRESS($O$17+Y29,$P$17+AI29)))="",NOT(Viewer!$B$5)),NA(),INDIRECT(CONCATENATE("Data!",ADDRESS($O$17+Y29,$P$17+AI29))))</f>
        <v>#N/A</v>
      </c>
      <c r="L28" s="9" t="e" cm="1">
        <f t="array" aca="1" ref="L28" ca="1">IF(OR(INDIRECT(CONCATENATE("Data!",ADDRESS($O$17+Z29,$P$17+AJ29)))="",NOT(Viewer!$B$6)),NA(),INDIRECT(CONCATENATE("Data!",ADDRESS($O$17+Z29,$P$17+AJ29))))</f>
        <v>#N/A</v>
      </c>
      <c r="M28" s="9" t="e" cm="1">
        <f t="array" aca="1" ref="M28" ca="1">IF(OR(INDIRECT(CONCATENATE("Data!",ADDRESS($O$17+AA29,$P$17+AK29)))="",NOT(Viewer!$B$7)),NA(),INDIRECT(CONCATENATE("Data!",ADDRESS($O$17+AA29,$P$17+AK29))))</f>
        <v>#N/A</v>
      </c>
      <c r="N28" s="10" t="e" cm="1">
        <f t="array" aca="1" ref="N28" ca="1">IF(OR(INDIRECT(CONCATENATE("Data!",ADDRESS($O$17+AB29,$P$17+AL29)))="",NOT(Viewer!$B$8)),NA(),INDIRECT(CONCATENATE("Data!",ADDRESS($O$17+AB29,$P$17+AL29))))</f>
        <v>#N/A</v>
      </c>
      <c r="S28" s="8">
        <v>28</v>
      </c>
      <c r="T28" s="9">
        <v>28</v>
      </c>
      <c r="U28" s="9">
        <v>28</v>
      </c>
      <c r="V28" s="9">
        <v>28</v>
      </c>
      <c r="W28" s="10">
        <v>28</v>
      </c>
      <c r="X28" s="9">
        <v>28</v>
      </c>
      <c r="Y28" s="9">
        <v>28</v>
      </c>
      <c r="Z28" s="9">
        <v>28</v>
      </c>
      <c r="AA28" s="9">
        <v>28</v>
      </c>
      <c r="AB28" s="10">
        <v>28</v>
      </c>
      <c r="AC28" s="8">
        <v>0</v>
      </c>
      <c r="AD28" s="9">
        <v>1</v>
      </c>
      <c r="AE28" s="9">
        <v>2</v>
      </c>
      <c r="AF28" s="9">
        <v>3</v>
      </c>
      <c r="AG28" s="9">
        <v>4</v>
      </c>
      <c r="AH28" s="9">
        <v>5</v>
      </c>
      <c r="AI28" s="9">
        <v>6</v>
      </c>
      <c r="AJ28" s="9">
        <v>7</v>
      </c>
      <c r="AK28" s="9">
        <v>8</v>
      </c>
      <c r="AL28" s="9">
        <v>9</v>
      </c>
    </row>
    <row r="29" spans="1:38" x14ac:dyDescent="0.25">
      <c r="A29" s="44">
        <f>(VLOOKUP(D10,טבלה1[],2)-1)*10+1</f>
        <v>71</v>
      </c>
      <c r="B29" s="51">
        <f t="shared" si="2"/>
        <v>5</v>
      </c>
      <c r="C29" s="51">
        <f t="shared" si="3"/>
        <v>34</v>
      </c>
      <c r="D29" s="45" t="str">
        <f t="shared" si="4"/>
        <v>$BS$5:$BS$34</v>
      </c>
      <c r="E29" s="8" t="e" cm="1">
        <f t="array" aca="1" ref="E29" ca="1">IF(OR(INDIRECT(CONCATENATE("Data!",ADDRESS($O$17+S30,$P$17+AC30)))="",NOT(Viewer!$B$5)),NA(),INDIRECT(CONCATENATE("Data!",ADDRESS($O$17+S30,$P$17+AC30))))</f>
        <v>#N/A</v>
      </c>
      <c r="F29" s="9" t="e" cm="1">
        <f t="array" aca="1" ref="F29" ca="1">IF(OR(INDIRECT(CONCATENATE("Data!",ADDRESS($O$17+T30,$P$17+AD30)))="",NOT(Viewer!$B$5)),NA(),INDIRECT(CONCATENATE("Data!",ADDRESS($O$17+T30,$P$17+AD30))))</f>
        <v>#N/A</v>
      </c>
      <c r="G29" s="9" t="e" cm="1">
        <f t="array" aca="1" ref="G29" ca="1">IF(OR(INDIRECT(CONCATENATE("Data!",ADDRESS($O$17+U30,$P$17+AE30)))="",NOT(Viewer!$B$6)),NA(),INDIRECT(CONCATENATE("Data!",ADDRESS($O$17+U30,$P$17+AE30))))</f>
        <v>#N/A</v>
      </c>
      <c r="H29" s="9" t="e" cm="1">
        <f t="array" aca="1" ref="H29" ca="1">IF(OR(INDIRECT(CONCATENATE("Data!",ADDRESS($O$17+V30,$P$17+AF30)))="",NOT(Viewer!$B$7)),NA(),INDIRECT(CONCATENATE("Data!",ADDRESS($O$17+V30,$P$17+AF30))))</f>
        <v>#N/A</v>
      </c>
      <c r="I29" s="10" t="e" cm="1">
        <f t="array" aca="1" ref="I29" ca="1">IF(OR(INDIRECT(CONCATENATE("Data!",ADDRESS($O$17+W30,$P$17+AG30)))="",NOT(Viewer!$B$8)),NA(),INDIRECT(CONCATENATE("Data!",ADDRESS($O$17+W30,$P$17+AG30))))</f>
        <v>#N/A</v>
      </c>
      <c r="J29" s="8" t="e" cm="1">
        <f t="array" aca="1" ref="J29" ca="1">IF(OR(INDIRECT(CONCATENATE("Data!",ADDRESS($O$17+X30,$P$17+AH30)))="",NOT(Viewer!$B$5)),NA(),INDIRECT(CONCATENATE("Data!",ADDRESS($O$17+X30,$P$17+AH30))))</f>
        <v>#N/A</v>
      </c>
      <c r="K29" s="9" t="e" cm="1">
        <f t="array" aca="1" ref="K29" ca="1">IF(OR(INDIRECT(CONCATENATE("Data!",ADDRESS($O$17+Y30,$P$17+AI30)))="",NOT(Viewer!$B$5)),NA(),INDIRECT(CONCATENATE("Data!",ADDRESS($O$17+Y30,$P$17+AI30))))</f>
        <v>#N/A</v>
      </c>
      <c r="L29" s="9" t="e" cm="1">
        <f t="array" aca="1" ref="L29" ca="1">IF(OR(INDIRECT(CONCATENATE("Data!",ADDRESS($O$17+Z30,$P$17+AJ30)))="",NOT(Viewer!$B$6)),NA(),INDIRECT(CONCATENATE("Data!",ADDRESS($O$17+Z30,$P$17+AJ30))))</f>
        <v>#N/A</v>
      </c>
      <c r="M29" s="9" t="e" cm="1">
        <f t="array" aca="1" ref="M29" ca="1">IF(OR(INDIRECT(CONCATENATE("Data!",ADDRESS($O$17+AA30,$P$17+AK30)))="",NOT(Viewer!$B$7)),NA(),INDIRECT(CONCATENATE("Data!",ADDRESS($O$17+AA30,$P$17+AK30))))</f>
        <v>#N/A</v>
      </c>
      <c r="N29" s="10" t="e" cm="1">
        <f t="array" aca="1" ref="N29" ca="1">IF(OR(INDIRECT(CONCATENATE("Data!",ADDRESS($O$17+AB30,$P$17+AL30)))="",NOT(Viewer!$B$8)),NA(),INDIRECT(CONCATENATE("Data!",ADDRESS($O$17+AB30,$P$17+AL30))))</f>
        <v>#N/A</v>
      </c>
      <c r="S29" s="8">
        <v>29</v>
      </c>
      <c r="T29" s="9">
        <v>29</v>
      </c>
      <c r="U29" s="9">
        <v>29</v>
      </c>
      <c r="V29" s="9">
        <v>29</v>
      </c>
      <c r="W29" s="10">
        <v>29</v>
      </c>
      <c r="X29" s="9">
        <v>29</v>
      </c>
      <c r="Y29" s="9">
        <v>29</v>
      </c>
      <c r="Z29" s="9">
        <v>29</v>
      </c>
      <c r="AA29" s="9">
        <v>29</v>
      </c>
      <c r="AB29" s="10">
        <v>29</v>
      </c>
      <c r="AC29" s="8">
        <v>0</v>
      </c>
      <c r="AD29" s="9">
        <v>1</v>
      </c>
      <c r="AE29" s="9">
        <v>2</v>
      </c>
      <c r="AF29" s="9">
        <v>3</v>
      </c>
      <c r="AG29" s="9">
        <v>4</v>
      </c>
      <c r="AH29" s="9">
        <v>5</v>
      </c>
      <c r="AI29" s="9">
        <v>6</v>
      </c>
      <c r="AJ29" s="9">
        <v>7</v>
      </c>
      <c r="AK29" s="9">
        <v>8</v>
      </c>
      <c r="AL29" s="9">
        <v>9</v>
      </c>
    </row>
    <row r="30" spans="1:38" x14ac:dyDescent="0.25">
      <c r="A30" s="48">
        <f>(VLOOKUP(D11,טבלה1[],2)-1)*10+1</f>
        <v>81</v>
      </c>
      <c r="B30" s="52">
        <f t="shared" si="2"/>
        <v>5</v>
      </c>
      <c r="C30" s="52">
        <f t="shared" si="3"/>
        <v>34</v>
      </c>
      <c r="D30" s="49" t="str">
        <f t="shared" si="4"/>
        <v>$CC$5:$CC$34</v>
      </c>
      <c r="E30" s="8" t="e" cm="1">
        <f t="array" aca="1" ref="E30" ca="1">IF(OR(INDIRECT(CONCATENATE("Data!",ADDRESS($O$17+S31,$P$17+AC31)))="",NOT(Viewer!$B$5)),NA(),INDIRECT(CONCATENATE("Data!",ADDRESS($O$17+S31,$P$17+AC31))))</f>
        <v>#N/A</v>
      </c>
      <c r="F30" s="9" t="e" cm="1">
        <f t="array" aca="1" ref="F30" ca="1">IF(OR(INDIRECT(CONCATENATE("Data!",ADDRESS($O$17+T31,$P$17+AD31)))="",NOT(Viewer!$B$5)),NA(),INDIRECT(CONCATENATE("Data!",ADDRESS($O$17+T31,$P$17+AD31))))</f>
        <v>#N/A</v>
      </c>
      <c r="G30" s="9" t="e" cm="1">
        <f t="array" aca="1" ref="G30" ca="1">IF(OR(INDIRECT(CONCATENATE("Data!",ADDRESS($O$17+U31,$P$17+AE31)))="",NOT(Viewer!$B$6)),NA(),INDIRECT(CONCATENATE("Data!",ADDRESS($O$17+U31,$P$17+AE31))))</f>
        <v>#N/A</v>
      </c>
      <c r="H30" s="9" t="e" cm="1">
        <f t="array" aca="1" ref="H30" ca="1">IF(OR(INDIRECT(CONCATENATE("Data!",ADDRESS($O$17+V31,$P$17+AF31)))="",NOT(Viewer!$B$7)),NA(),INDIRECT(CONCATENATE("Data!",ADDRESS($O$17+V31,$P$17+AF31))))</f>
        <v>#N/A</v>
      </c>
      <c r="I30" s="10" t="e" cm="1">
        <f t="array" aca="1" ref="I30" ca="1">IF(OR(INDIRECT(CONCATENATE("Data!",ADDRESS($O$17+W31,$P$17+AG31)))="",NOT(Viewer!$B$8)),NA(),INDIRECT(CONCATENATE("Data!",ADDRESS($O$17+W31,$P$17+AG31))))</f>
        <v>#N/A</v>
      </c>
      <c r="J30" s="8" t="e" cm="1">
        <f t="array" aca="1" ref="J30" ca="1">IF(OR(INDIRECT(CONCATENATE("Data!",ADDRESS($O$17+X31,$P$17+AH31)))="",NOT(Viewer!$B$5)),NA(),INDIRECT(CONCATENATE("Data!",ADDRESS($O$17+X31,$P$17+AH31))))</f>
        <v>#N/A</v>
      </c>
      <c r="K30" s="9" t="e" cm="1">
        <f t="array" aca="1" ref="K30" ca="1">IF(OR(INDIRECT(CONCATENATE("Data!",ADDRESS($O$17+Y31,$P$17+AI31)))="",NOT(Viewer!$B$5)),NA(),INDIRECT(CONCATENATE("Data!",ADDRESS($O$17+Y31,$P$17+AI31))))</f>
        <v>#N/A</v>
      </c>
      <c r="L30" s="9" t="e" cm="1">
        <f t="array" aca="1" ref="L30" ca="1">IF(OR(INDIRECT(CONCATENATE("Data!",ADDRESS($O$17+Z31,$P$17+AJ31)))="",NOT(Viewer!$B$6)),NA(),INDIRECT(CONCATENATE("Data!",ADDRESS($O$17+Z31,$P$17+AJ31))))</f>
        <v>#N/A</v>
      </c>
      <c r="M30" s="9" t="e" cm="1">
        <f t="array" aca="1" ref="M30" ca="1">IF(OR(INDIRECT(CONCATENATE("Data!",ADDRESS($O$17+AA31,$P$17+AK31)))="",NOT(Viewer!$B$7)),NA(),INDIRECT(CONCATENATE("Data!",ADDRESS($O$17+AA31,$P$17+AK31))))</f>
        <v>#N/A</v>
      </c>
      <c r="N30" s="10" t="e" cm="1">
        <f t="array" aca="1" ref="N30" ca="1">IF(OR(INDIRECT(CONCATENATE("Data!",ADDRESS($O$17+AB31,$P$17+AL31)))="",NOT(Viewer!$B$8)),NA(),INDIRECT(CONCATENATE("Data!",ADDRESS($O$17+AB31,$P$17+AL31))))</f>
        <v>#N/A</v>
      </c>
      <c r="S30" s="8">
        <v>30</v>
      </c>
      <c r="T30" s="9">
        <v>30</v>
      </c>
      <c r="U30" s="9">
        <v>30</v>
      </c>
      <c r="V30" s="9">
        <v>30</v>
      </c>
      <c r="W30" s="10">
        <v>30</v>
      </c>
      <c r="X30" s="9">
        <v>30</v>
      </c>
      <c r="Y30" s="9">
        <v>30</v>
      </c>
      <c r="Z30" s="9">
        <v>30</v>
      </c>
      <c r="AA30" s="9">
        <v>30</v>
      </c>
      <c r="AB30" s="10">
        <v>30</v>
      </c>
      <c r="AC30" s="8">
        <v>0</v>
      </c>
      <c r="AD30" s="9">
        <v>1</v>
      </c>
      <c r="AE30" s="9">
        <v>2</v>
      </c>
      <c r="AF30" s="9">
        <v>3</v>
      </c>
      <c r="AG30" s="9">
        <v>4</v>
      </c>
      <c r="AH30" s="9">
        <v>5</v>
      </c>
      <c r="AI30" s="9">
        <v>6</v>
      </c>
      <c r="AJ30" s="9">
        <v>7</v>
      </c>
      <c r="AK30" s="9">
        <v>8</v>
      </c>
      <c r="AL30" s="9">
        <v>9</v>
      </c>
    </row>
    <row r="31" spans="1:38" x14ac:dyDescent="0.25">
      <c r="A31" s="44">
        <f>(VLOOKUP(D12,טבלה1[],2)-1)*10+1</f>
        <v>1</v>
      </c>
      <c r="B31" s="51">
        <f t="shared" si="2"/>
        <v>5</v>
      </c>
      <c r="C31" s="51">
        <f t="shared" si="3"/>
        <v>34</v>
      </c>
      <c r="D31" s="45" t="str">
        <f t="shared" si="4"/>
        <v>$A$5:$A$34</v>
      </c>
      <c r="E31" s="8" t="e" cm="1">
        <f t="array" aca="1" ref="E31" ca="1">IF(OR(INDIRECT(CONCATENATE("Data!",ADDRESS($O$17+S32,$P$17+AC32)))="",NOT(Viewer!$B$5)),NA(),INDIRECT(CONCATENATE("Data!",ADDRESS($O$17+S32,$P$17+AC32))))</f>
        <v>#N/A</v>
      </c>
      <c r="F31" s="9" t="e" cm="1">
        <f t="array" aca="1" ref="F31" ca="1">IF(OR(INDIRECT(CONCATENATE("Data!",ADDRESS($O$17+T32,$P$17+AD32)))="",NOT(Viewer!$B$5)),NA(),INDIRECT(CONCATENATE("Data!",ADDRESS($O$17+T32,$P$17+AD32))))</f>
        <v>#N/A</v>
      </c>
      <c r="G31" s="9" t="e" cm="1">
        <f t="array" aca="1" ref="G31" ca="1">IF(OR(INDIRECT(CONCATENATE("Data!",ADDRESS($O$17+U32,$P$17+AE32)))="",NOT(Viewer!$B$6)),NA(),INDIRECT(CONCATENATE("Data!",ADDRESS($O$17+U32,$P$17+AE32))))</f>
        <v>#N/A</v>
      </c>
      <c r="H31" s="9" t="e" cm="1">
        <f t="array" aca="1" ref="H31" ca="1">IF(OR(INDIRECT(CONCATENATE("Data!",ADDRESS($O$17+V32,$P$17+AF32)))="",NOT(Viewer!$B$7)),NA(),INDIRECT(CONCATENATE("Data!",ADDRESS($O$17+V32,$P$17+AF32))))</f>
        <v>#N/A</v>
      </c>
      <c r="I31" s="10" t="e" cm="1">
        <f t="array" aca="1" ref="I31" ca="1">IF(OR(INDIRECT(CONCATENATE("Data!",ADDRESS($O$17+W32,$P$17+AG32)))="",NOT(Viewer!$B$8)),NA(),INDIRECT(CONCATENATE("Data!",ADDRESS($O$17+W32,$P$17+AG32))))</f>
        <v>#N/A</v>
      </c>
      <c r="J31" s="8" t="e" cm="1">
        <f t="array" aca="1" ref="J31" ca="1">IF(OR(INDIRECT(CONCATENATE("Data!",ADDRESS($O$17+X32,$P$17+AH32)))="",NOT(Viewer!$B$5)),NA(),INDIRECT(CONCATENATE("Data!",ADDRESS($O$17+X32,$P$17+AH32))))</f>
        <v>#N/A</v>
      </c>
      <c r="K31" s="9" t="e" cm="1">
        <f t="array" aca="1" ref="K31" ca="1">IF(OR(INDIRECT(CONCATENATE("Data!",ADDRESS($O$17+Y32,$P$17+AI32)))="",NOT(Viewer!$B$5)),NA(),INDIRECT(CONCATENATE("Data!",ADDRESS($O$17+Y32,$P$17+AI32))))</f>
        <v>#N/A</v>
      </c>
      <c r="L31" s="9" t="e" cm="1">
        <f t="array" aca="1" ref="L31" ca="1">IF(OR(INDIRECT(CONCATENATE("Data!",ADDRESS($O$17+Z32,$P$17+AJ32)))="",NOT(Viewer!$B$6)),NA(),INDIRECT(CONCATENATE("Data!",ADDRESS($O$17+Z32,$P$17+AJ32))))</f>
        <v>#N/A</v>
      </c>
      <c r="M31" s="9" t="e" cm="1">
        <f t="array" aca="1" ref="M31" ca="1">IF(OR(INDIRECT(CONCATENATE("Data!",ADDRESS($O$17+AA32,$P$17+AK32)))="",NOT(Viewer!$B$7)),NA(),INDIRECT(CONCATENATE("Data!",ADDRESS($O$17+AA32,$P$17+AK32))))</f>
        <v>#N/A</v>
      </c>
      <c r="N31" s="10" t="e" cm="1">
        <f t="array" aca="1" ref="N31" ca="1">IF(OR(INDIRECT(CONCATENATE("Data!",ADDRESS($O$17+AB32,$P$17+AL32)))="",NOT(Viewer!$B$8)),NA(),INDIRECT(CONCATENATE("Data!",ADDRESS($O$17+AB32,$P$17+AL32))))</f>
        <v>#N/A</v>
      </c>
      <c r="S31" s="8">
        <v>31</v>
      </c>
      <c r="T31" s="9">
        <v>31</v>
      </c>
      <c r="U31" s="9">
        <v>31</v>
      </c>
      <c r="V31" s="9">
        <v>31</v>
      </c>
      <c r="W31" s="10">
        <v>31</v>
      </c>
      <c r="X31" s="9">
        <v>31</v>
      </c>
      <c r="Y31" s="9">
        <v>31</v>
      </c>
      <c r="Z31" s="9">
        <v>31</v>
      </c>
      <c r="AA31" s="9">
        <v>31</v>
      </c>
      <c r="AB31" s="10">
        <v>31</v>
      </c>
      <c r="AC31" s="8">
        <v>0</v>
      </c>
      <c r="AD31" s="9">
        <v>1</v>
      </c>
      <c r="AE31" s="9">
        <v>2</v>
      </c>
      <c r="AF31" s="9">
        <v>3</v>
      </c>
      <c r="AG31" s="9">
        <v>4</v>
      </c>
      <c r="AH31" s="9">
        <v>5</v>
      </c>
      <c r="AI31" s="9">
        <v>6</v>
      </c>
      <c r="AJ31" s="9">
        <v>7</v>
      </c>
      <c r="AK31" s="9">
        <v>8</v>
      </c>
      <c r="AL31" s="9">
        <v>9</v>
      </c>
    </row>
    <row r="32" spans="1:38" x14ac:dyDescent="0.25">
      <c r="A32" s="44">
        <f>(VLOOKUP(D13,טבלה1[],2)-1)*10+1</f>
        <v>11</v>
      </c>
      <c r="B32" s="51">
        <f t="shared" si="2"/>
        <v>5</v>
      </c>
      <c r="C32" s="51">
        <f t="shared" si="3"/>
        <v>34</v>
      </c>
      <c r="D32" s="45" t="str">
        <f t="shared" si="4"/>
        <v>$K$5:$K$34</v>
      </c>
      <c r="E32" s="8" t="e" cm="1">
        <f t="array" aca="1" ref="E32" ca="1">IF(OR(INDIRECT(CONCATENATE("Data!",ADDRESS($O$17+S33,$P$17+AC33)))="",NOT(Viewer!$B$5)),NA(),INDIRECT(CONCATENATE("Data!",ADDRESS($O$17+S33,$P$17+AC33))))</f>
        <v>#N/A</v>
      </c>
      <c r="F32" s="9" t="e" cm="1">
        <f t="array" aca="1" ref="F32" ca="1">IF(OR(INDIRECT(CONCATENATE("Data!",ADDRESS($O$17+T33,$P$17+AD33)))="",NOT(Viewer!$B$5)),NA(),INDIRECT(CONCATENATE("Data!",ADDRESS($O$17+T33,$P$17+AD33))))</f>
        <v>#N/A</v>
      </c>
      <c r="G32" s="9" t="e" cm="1">
        <f t="array" aca="1" ref="G32" ca="1">IF(OR(INDIRECT(CONCATENATE("Data!",ADDRESS($O$17+U33,$P$17+AE33)))="",NOT(Viewer!$B$6)),NA(),INDIRECT(CONCATENATE("Data!",ADDRESS($O$17+U33,$P$17+AE33))))</f>
        <v>#N/A</v>
      </c>
      <c r="H32" s="9" t="e" cm="1">
        <f t="array" aca="1" ref="H32" ca="1">IF(OR(INDIRECT(CONCATENATE("Data!",ADDRESS($O$17+V33,$P$17+AF33)))="",NOT(Viewer!$B$7)),NA(),INDIRECT(CONCATENATE("Data!",ADDRESS($O$17+V33,$P$17+AF33))))</f>
        <v>#N/A</v>
      </c>
      <c r="I32" s="10" t="e" cm="1">
        <f t="array" aca="1" ref="I32" ca="1">IF(OR(INDIRECT(CONCATENATE("Data!",ADDRESS($O$17+W33,$P$17+AG33)))="",NOT(Viewer!$B$8)),NA(),INDIRECT(CONCATENATE("Data!",ADDRESS($O$17+W33,$P$17+AG33))))</f>
        <v>#N/A</v>
      </c>
      <c r="J32" s="8" t="e" cm="1">
        <f t="array" aca="1" ref="J32" ca="1">IF(OR(INDIRECT(CONCATENATE("Data!",ADDRESS($O$17+X33,$P$17+AH33)))="",NOT(Viewer!$B$5)),NA(),INDIRECT(CONCATENATE("Data!",ADDRESS($O$17+X33,$P$17+AH33))))</f>
        <v>#N/A</v>
      </c>
      <c r="K32" s="9" t="e" cm="1">
        <f t="array" aca="1" ref="K32" ca="1">IF(OR(INDIRECT(CONCATENATE("Data!",ADDRESS($O$17+Y33,$P$17+AI33)))="",NOT(Viewer!$B$5)),NA(),INDIRECT(CONCATENATE("Data!",ADDRESS($O$17+Y33,$P$17+AI33))))</f>
        <v>#N/A</v>
      </c>
      <c r="L32" s="9" t="e" cm="1">
        <f t="array" aca="1" ref="L32" ca="1">IF(OR(INDIRECT(CONCATENATE("Data!",ADDRESS($O$17+Z33,$P$17+AJ33)))="",NOT(Viewer!$B$6)),NA(),INDIRECT(CONCATENATE("Data!",ADDRESS($O$17+Z33,$P$17+AJ33))))</f>
        <v>#N/A</v>
      </c>
      <c r="M32" s="9" t="e" cm="1">
        <f t="array" aca="1" ref="M32" ca="1">IF(OR(INDIRECT(CONCATENATE("Data!",ADDRESS($O$17+AA33,$P$17+AK33)))="",NOT(Viewer!$B$7)),NA(),INDIRECT(CONCATENATE("Data!",ADDRESS($O$17+AA33,$P$17+AK33))))</f>
        <v>#N/A</v>
      </c>
      <c r="N32" s="10" t="e" cm="1">
        <f t="array" aca="1" ref="N32" ca="1">IF(OR(INDIRECT(CONCATENATE("Data!",ADDRESS($O$17+AB33,$P$17+AL33)))="",NOT(Viewer!$B$8)),NA(),INDIRECT(CONCATENATE("Data!",ADDRESS($O$17+AB33,$P$17+AL33))))</f>
        <v>#N/A</v>
      </c>
      <c r="S32" s="8">
        <v>32</v>
      </c>
      <c r="T32" s="9">
        <v>32</v>
      </c>
      <c r="U32" s="9">
        <v>32</v>
      </c>
      <c r="V32" s="9">
        <v>32</v>
      </c>
      <c r="W32" s="10">
        <v>32</v>
      </c>
      <c r="X32" s="9">
        <v>32</v>
      </c>
      <c r="Y32" s="9">
        <v>32</v>
      </c>
      <c r="Z32" s="9">
        <v>32</v>
      </c>
      <c r="AA32" s="9">
        <v>32</v>
      </c>
      <c r="AB32" s="10">
        <v>32</v>
      </c>
      <c r="AC32" s="8">
        <v>0</v>
      </c>
      <c r="AD32" s="9">
        <v>1</v>
      </c>
      <c r="AE32" s="9">
        <v>2</v>
      </c>
      <c r="AF32" s="9">
        <v>3</v>
      </c>
      <c r="AG32" s="9">
        <v>4</v>
      </c>
      <c r="AH32" s="9">
        <v>5</v>
      </c>
      <c r="AI32" s="9">
        <v>6</v>
      </c>
      <c r="AJ32" s="9">
        <v>7</v>
      </c>
      <c r="AK32" s="9">
        <v>8</v>
      </c>
      <c r="AL32" s="9">
        <v>9</v>
      </c>
    </row>
    <row r="33" spans="1:38" x14ac:dyDescent="0.25">
      <c r="A33" s="44">
        <f>(VLOOKUP(D14,טבלה1[],2)-1)*10+1</f>
        <v>21</v>
      </c>
      <c r="B33" s="51">
        <f t="shared" si="2"/>
        <v>5</v>
      </c>
      <c r="C33" s="51">
        <f t="shared" si="3"/>
        <v>34</v>
      </c>
      <c r="D33" s="45" t="str">
        <f t="shared" si="4"/>
        <v>$U$5:$U$34</v>
      </c>
      <c r="E33" s="8" cm="1">
        <f t="array" aca="1" ref="E33" ca="1">IF(OR(INDIRECT(CONCATENATE("Data!",ADDRESS($O$17+S34,$P$17+AC34)))="",NOT(Viewer!$B$6)),NA(),INDIRECT(CONCATENATE("Data!",ADDRESS($O$17+S34,$P$17+AC34))))</f>
        <v>205.79037</v>
      </c>
      <c r="F33" s="9" t="e" cm="1">
        <f t="array" aca="1" ref="F33" ca="1">IF(OR(INDIRECT(CONCATENATE("Data!",ADDRESS($O$17+T34,$P$17+AD34)))="",NOT(Viewer!$B$5)),NA(),INDIRECT(CONCATENATE("Data!",ADDRESS($O$17+T34,$P$17+AD34))))</f>
        <v>#N/A</v>
      </c>
      <c r="G33" s="9" cm="1">
        <f t="array" aca="1" ref="G33" ca="1">IF(OR(INDIRECT(CONCATENATE("Data!",ADDRESS($O$17+U34,$P$17+AE34)))="",NOT(Viewer!$B$6)),NA(),INDIRECT(CONCATENATE("Data!",ADDRESS($O$17+U34,$P$17+AE34))))</f>
        <v>21.11476</v>
      </c>
      <c r="H33" s="9" t="e" cm="1">
        <f t="array" aca="1" ref="H33" ca="1">IF(OR(INDIRECT(CONCATENATE("Data!",ADDRESS($O$17+V34,$P$17+AF34)))="",NOT(Viewer!$B$7)),NA(),INDIRECT(CONCATENATE("Data!",ADDRESS($O$17+V34,$P$17+AF34))))</f>
        <v>#N/A</v>
      </c>
      <c r="I33" s="10" t="e" cm="1">
        <f t="array" aca="1" ref="I33" ca="1">IF(OR(INDIRECT(CONCATENATE("Data!",ADDRESS($O$17+W34,$P$17+AG34)))="",NOT(Viewer!$B$8)),NA(),INDIRECT(CONCATENATE("Data!",ADDRESS($O$17+W34,$P$17+AG34))))</f>
        <v>#N/A</v>
      </c>
      <c r="J33" s="8" cm="1">
        <f t="array" aca="1" ref="J33" ca="1">IF(OR(INDIRECT(CONCATENATE("Data!",ADDRESS($O$17+X34,$P$17+AH34)))="",NOT(Viewer!$B$6)),NA(),INDIRECT(CONCATENATE("Data!",ADDRESS($O$17+X34,$P$17+AH34))))</f>
        <v>1.0516386513710001</v>
      </c>
      <c r="K33" s="9" t="e" cm="1">
        <f t="array" aca="1" ref="K33" ca="1">IF(OR(INDIRECT(CONCATENATE("Data!",ADDRESS($O$17+Y34,$P$17+AI34)))="",NOT(Viewer!$B$5)),NA(),INDIRECT(CONCATENATE("Data!",ADDRESS($O$17+Y34,$P$17+AI34))))</f>
        <v>#N/A</v>
      </c>
      <c r="L33" s="9" cm="1">
        <f t="array" aca="1" ref="L33" ca="1">IF(OR(INDIRECT(CONCATENATE("Data!",ADDRESS($O$17+Z34,$P$17+AJ34)))="",NOT(Viewer!$B$6)),NA(),INDIRECT(CONCATENATE("Data!",ADDRESS($O$17+Z34,$P$17+AJ34))))</f>
        <v>1.20339533535014E-2</v>
      </c>
      <c r="M33" s="9" t="e" cm="1">
        <f t="array" aca="1" ref="M33" ca="1">IF(OR(INDIRECT(CONCATENATE("Data!",ADDRESS($O$17+AA34,$P$17+AK34)))="",NOT(Viewer!$B$7)),NA(),INDIRECT(CONCATENATE("Data!",ADDRESS($O$17+AA34,$P$17+AK34))))</f>
        <v>#N/A</v>
      </c>
      <c r="N33" s="10" t="e" cm="1">
        <f t="array" aca="1" ref="N33" ca="1">IF(OR(INDIRECT(CONCATENATE("Data!",ADDRESS($O$17+AB34,$P$17+AL34)))="",NOT(Viewer!$B$8)),NA(),INDIRECT(CONCATENATE("Data!",ADDRESS($O$17+AB34,$P$17+AL34))))</f>
        <v>#N/A</v>
      </c>
      <c r="S33" s="8">
        <v>33</v>
      </c>
      <c r="T33" s="9">
        <v>33</v>
      </c>
      <c r="U33" s="9">
        <v>33</v>
      </c>
      <c r="V33" s="9">
        <v>33</v>
      </c>
      <c r="W33" s="10">
        <v>33</v>
      </c>
      <c r="X33" s="9">
        <v>33</v>
      </c>
      <c r="Y33" s="9">
        <v>33</v>
      </c>
      <c r="Z33" s="9">
        <v>33</v>
      </c>
      <c r="AA33" s="9">
        <v>33</v>
      </c>
      <c r="AB33" s="10">
        <v>33</v>
      </c>
      <c r="AC33" s="8">
        <v>0</v>
      </c>
      <c r="AD33" s="9">
        <v>1</v>
      </c>
      <c r="AE33" s="9">
        <v>2</v>
      </c>
      <c r="AF33" s="9">
        <v>3</v>
      </c>
      <c r="AG33" s="9">
        <v>4</v>
      </c>
      <c r="AH33" s="9">
        <v>5</v>
      </c>
      <c r="AI33" s="9">
        <v>6</v>
      </c>
      <c r="AJ33" s="9">
        <v>7</v>
      </c>
      <c r="AK33" s="9">
        <v>8</v>
      </c>
      <c r="AL33" s="9">
        <v>9</v>
      </c>
    </row>
    <row r="34" spans="1:38" x14ac:dyDescent="0.25">
      <c r="A34" s="44">
        <f>(VLOOKUP(D15,טבלה1[],2)-1)*10+1</f>
        <v>31</v>
      </c>
      <c r="B34" s="51">
        <f t="shared" si="2"/>
        <v>5</v>
      </c>
      <c r="C34" s="51">
        <f t="shared" si="3"/>
        <v>34</v>
      </c>
      <c r="D34" s="45" t="str">
        <f t="shared" si="4"/>
        <v>$AE$5:$AE$34</v>
      </c>
      <c r="E34" s="8" cm="1">
        <f t="array" aca="1" ref="E34" ca="1">IF(OR(INDIRECT(CONCATENATE("Data!",ADDRESS($O$17+S35,$P$17+AC35)))="",NOT(Viewer!$B$6)),NA(),INDIRECT(CONCATENATE("Data!",ADDRESS($O$17+S35,$P$17+AC35))))</f>
        <v>204.52556999999999</v>
      </c>
      <c r="F34" s="9" t="e" cm="1">
        <f t="array" aca="1" ref="F34" ca="1">IF(OR(INDIRECT(CONCATENATE("Data!",ADDRESS($O$17+T35,$P$17+AD35)))="",NOT(Viewer!$B$5)),NA(),INDIRECT(CONCATENATE("Data!",ADDRESS($O$17+T35,$P$17+AD35))))</f>
        <v>#N/A</v>
      </c>
      <c r="G34" s="9" cm="1">
        <f t="array" aca="1" ref="G34" ca="1">IF(OR(INDIRECT(CONCATENATE("Data!",ADDRESS($O$17+U35,$P$17+AE35)))="",NOT(Viewer!$B$6)),NA(),INDIRECT(CONCATENATE("Data!",ADDRESS($O$17+U35,$P$17+AE35))))</f>
        <v>18.295729000000001</v>
      </c>
      <c r="H34" s="9" t="e" cm="1">
        <f t="array" aca="1" ref="H34" ca="1">IF(OR(INDIRECT(CONCATENATE("Data!",ADDRESS($O$17+V35,$P$17+AF35)))="",NOT(Viewer!$B$7)),NA(),INDIRECT(CONCATENATE("Data!",ADDRESS($O$17+V35,$P$17+AF35))))</f>
        <v>#N/A</v>
      </c>
      <c r="I34" s="10" t="e" cm="1">
        <f t="array" aca="1" ref="I34" ca="1">IF(OR(INDIRECT(CONCATENATE("Data!",ADDRESS($O$17+W35,$P$17+AG35)))="",NOT(Viewer!$B$8)),NA(),INDIRECT(CONCATENATE("Data!",ADDRESS($O$17+W35,$P$17+AG35))))</f>
        <v>#N/A</v>
      </c>
      <c r="J34" s="8" cm="1">
        <f t="array" aca="1" ref="J34" ca="1">IF(OR(INDIRECT(CONCATENATE("Data!",ADDRESS($O$17+X35,$P$17+AH35)))="",NOT(Viewer!$B$6)),NA(),INDIRECT(CONCATENATE("Data!",ADDRESS($O$17+X35,$P$17+AH35))))</f>
        <v>1.0456530854105901</v>
      </c>
      <c r="K34" s="9" t="e" cm="1">
        <f t="array" aca="1" ref="K34" ca="1">IF(OR(INDIRECT(CONCATENATE("Data!",ADDRESS($O$17+Y35,$P$17+AI35)))="",NOT(Viewer!$B$5)),NA(),INDIRECT(CONCATENATE("Data!",ADDRESS($O$17+Y35,$P$17+AI35))))</f>
        <v>#N/A</v>
      </c>
      <c r="L34" s="9" cm="1">
        <f t="array" aca="1" ref="L34" ca="1">IF(OR(INDIRECT(CONCATENATE("Data!",ADDRESS($O$17+Z35,$P$17+AJ35)))="",NOT(Viewer!$B$6)),NA(),INDIRECT(CONCATENATE("Data!",ADDRESS($O$17+Z35,$P$17+AJ35))))</f>
        <v>1.0471538956673699E-2</v>
      </c>
      <c r="M34" s="9" t="e" cm="1">
        <f t="array" aca="1" ref="M34" ca="1">IF(OR(INDIRECT(CONCATENATE("Data!",ADDRESS($O$17+AA35,$P$17+AK35)))="",NOT(Viewer!$B$7)),NA(),INDIRECT(CONCATENATE("Data!",ADDRESS($O$17+AA35,$P$17+AK35))))</f>
        <v>#N/A</v>
      </c>
      <c r="N34" s="10" t="e" cm="1">
        <f t="array" aca="1" ref="N34" ca="1">IF(OR(INDIRECT(CONCATENATE("Data!",ADDRESS($O$17+AB35,$P$17+AL35)))="",NOT(Viewer!$B$8)),NA(),INDIRECT(CONCATENATE("Data!",ADDRESS($O$17+AB35,$P$17+AL35))))</f>
        <v>#N/A</v>
      </c>
      <c r="S34" s="8">
        <v>34</v>
      </c>
      <c r="T34" s="9">
        <v>34</v>
      </c>
      <c r="U34" s="9">
        <v>34</v>
      </c>
      <c r="V34" s="9">
        <v>34</v>
      </c>
      <c r="W34" s="10">
        <v>34</v>
      </c>
      <c r="X34" s="9">
        <v>34</v>
      </c>
      <c r="Y34" s="9">
        <v>34</v>
      </c>
      <c r="Z34" s="9">
        <v>34</v>
      </c>
      <c r="AA34" s="9">
        <v>34</v>
      </c>
      <c r="AB34" s="10">
        <v>34</v>
      </c>
      <c r="AC34" s="8">
        <v>0</v>
      </c>
      <c r="AD34" s="9">
        <v>1</v>
      </c>
      <c r="AE34" s="9">
        <v>2</v>
      </c>
      <c r="AF34" s="9">
        <v>3</v>
      </c>
      <c r="AG34" s="9">
        <v>4</v>
      </c>
      <c r="AH34" s="9">
        <v>5</v>
      </c>
      <c r="AI34" s="9">
        <v>6</v>
      </c>
      <c r="AJ34" s="9">
        <v>7</v>
      </c>
      <c r="AK34" s="9">
        <v>8</v>
      </c>
      <c r="AL34" s="9">
        <v>9</v>
      </c>
    </row>
    <row r="35" spans="1:38" x14ac:dyDescent="0.25">
      <c r="A35" s="44">
        <f>(VLOOKUP(D16,טבלה1[],2)-1)*10+1</f>
        <v>41</v>
      </c>
      <c r="B35" s="51">
        <f t="shared" si="2"/>
        <v>5</v>
      </c>
      <c r="C35" s="51">
        <f t="shared" si="3"/>
        <v>34</v>
      </c>
      <c r="D35" s="45" t="str">
        <f t="shared" si="4"/>
        <v>$AO$5:$AO$34</v>
      </c>
      <c r="E35" s="8" cm="1">
        <f t="array" aca="1" ref="E35" ca="1">IF(OR(INDIRECT(CONCATENATE("Data!",ADDRESS($O$17+S36,$P$17+AC36)))="",NOT(Viewer!$B$6)),NA(),INDIRECT(CONCATENATE("Data!",ADDRESS($O$17+S36,$P$17+AC36))))</f>
        <v>204.18700999999999</v>
      </c>
      <c r="F35" s="9" t="e" cm="1">
        <f t="array" aca="1" ref="F35" ca="1">IF(OR(INDIRECT(CONCATENATE("Data!",ADDRESS($O$17+T36,$P$17+AD36)))="",NOT(Viewer!$B$5)),NA(),INDIRECT(CONCATENATE("Data!",ADDRESS($O$17+T36,$P$17+AD36))))</f>
        <v>#N/A</v>
      </c>
      <c r="G35" s="9" cm="1">
        <f t="array" aca="1" ref="G35" ca="1">IF(OR(INDIRECT(CONCATENATE("Data!",ADDRESS($O$17+U36,$P$17+AE36)))="",NOT(Viewer!$B$6)),NA(),INDIRECT(CONCATENATE("Data!",ADDRESS($O$17+U36,$P$17+AE36))))</f>
        <v>24.118469999999999</v>
      </c>
      <c r="H35" s="9" t="e" cm="1">
        <f t="array" aca="1" ref="H35" ca="1">IF(OR(INDIRECT(CONCATENATE("Data!",ADDRESS($O$17+V36,$P$17+AF36)))="",NOT(Viewer!$B$7)),NA(),INDIRECT(CONCATENATE("Data!",ADDRESS($O$17+V36,$P$17+AF36))))</f>
        <v>#N/A</v>
      </c>
      <c r="I35" s="10" t="e" cm="1">
        <f t="array" aca="1" ref="I35" ca="1">IF(OR(INDIRECT(CONCATENATE("Data!",ADDRESS($O$17+W36,$P$17+AG36)))="",NOT(Viewer!$B$8)),NA(),INDIRECT(CONCATENATE("Data!",ADDRESS($O$17+W36,$P$17+AG36))))</f>
        <v>#N/A</v>
      </c>
      <c r="J35" s="8" cm="1">
        <f t="array" aca="1" ref="J35" ca="1">IF(OR(INDIRECT(CONCATENATE("Data!",ADDRESS($O$17+X36,$P$17+AH36)))="",NOT(Viewer!$B$6)),NA(),INDIRECT(CONCATENATE("Data!",ADDRESS($O$17+X36,$P$17+AH36))))</f>
        <v>1.0486274753212901</v>
      </c>
      <c r="K35" s="9" t="e" cm="1">
        <f t="array" aca="1" ref="K35" ca="1">IF(OR(INDIRECT(CONCATENATE("Data!",ADDRESS($O$17+Y36,$P$17+AI36)))="",NOT(Viewer!$B$5)),NA(),INDIRECT(CONCATENATE("Data!",ADDRESS($O$17+Y36,$P$17+AI36))))</f>
        <v>#N/A</v>
      </c>
      <c r="L35" s="9" cm="1">
        <f t="array" aca="1" ref="L35" ca="1">IF(OR(INDIRECT(CONCATENATE("Data!",ADDRESS($O$17+Z36,$P$17+AJ36)))="",NOT(Viewer!$B$6)),NA(),INDIRECT(CONCATENATE("Data!",ADDRESS($O$17+Z36,$P$17+AJ36))))</f>
        <v>1.1503958417841499E-2</v>
      </c>
      <c r="M35" s="9" t="e" cm="1">
        <f t="array" aca="1" ref="M35" ca="1">IF(OR(INDIRECT(CONCATENATE("Data!",ADDRESS($O$17+AA36,$P$17+AK36)))="",NOT(Viewer!$B$7)),NA(),INDIRECT(CONCATENATE("Data!",ADDRESS($O$17+AA36,$P$17+AK36))))</f>
        <v>#N/A</v>
      </c>
      <c r="N35" s="10" t="e" cm="1">
        <f t="array" aca="1" ref="N35" ca="1">IF(OR(INDIRECT(CONCATENATE("Data!",ADDRESS($O$17+AB36,$P$17+AL36)))="",NOT(Viewer!$B$8)),NA(),INDIRECT(CONCATENATE("Data!",ADDRESS($O$17+AB36,$P$17+AL36))))</f>
        <v>#N/A</v>
      </c>
      <c r="S35" s="8">
        <v>35</v>
      </c>
      <c r="T35" s="9">
        <v>35</v>
      </c>
      <c r="U35" s="9">
        <v>35</v>
      </c>
      <c r="V35" s="9">
        <v>35</v>
      </c>
      <c r="W35" s="10">
        <v>35</v>
      </c>
      <c r="X35" s="9">
        <v>35</v>
      </c>
      <c r="Y35" s="9">
        <v>35</v>
      </c>
      <c r="Z35" s="9">
        <v>35</v>
      </c>
      <c r="AA35" s="9">
        <v>35</v>
      </c>
      <c r="AB35" s="10">
        <v>35</v>
      </c>
      <c r="AC35" s="8">
        <v>0</v>
      </c>
      <c r="AD35" s="9">
        <v>1</v>
      </c>
      <c r="AE35" s="9">
        <v>2</v>
      </c>
      <c r="AF35" s="9">
        <v>3</v>
      </c>
      <c r="AG35" s="9">
        <v>4</v>
      </c>
      <c r="AH35" s="9">
        <v>5</v>
      </c>
      <c r="AI35" s="9">
        <v>6</v>
      </c>
      <c r="AJ35" s="9">
        <v>7</v>
      </c>
      <c r="AK35" s="9">
        <v>8</v>
      </c>
      <c r="AL35" s="9">
        <v>9</v>
      </c>
    </row>
    <row r="36" spans="1:38" x14ac:dyDescent="0.25">
      <c r="A36" s="44">
        <f>(VLOOKUP(D17,טבלה1[],2)-1)*10+1</f>
        <v>51</v>
      </c>
      <c r="B36" s="51">
        <f t="shared" si="2"/>
        <v>5</v>
      </c>
      <c r="C36" s="51">
        <f t="shared" si="3"/>
        <v>34</v>
      </c>
      <c r="D36" s="45" t="str">
        <f t="shared" si="4"/>
        <v>$AY$5:$AY$34</v>
      </c>
      <c r="E36" s="8" cm="1">
        <f t="array" aca="1" ref="E36" ca="1">IF(OR(INDIRECT(CONCATENATE("Data!",ADDRESS($O$17+S37,$P$17+AC37)))="",NOT(Viewer!$B$6)),NA(),INDIRECT(CONCATENATE("Data!",ADDRESS($O$17+S37,$P$17+AC37))))</f>
        <v>206.19977</v>
      </c>
      <c r="F36" s="9" t="e" cm="1">
        <f t="array" aca="1" ref="F36" ca="1">IF(OR(INDIRECT(CONCATENATE("Data!",ADDRESS($O$17+T37,$P$17+AD37)))="",NOT(Viewer!$B$5)),NA(),INDIRECT(CONCATENATE("Data!",ADDRESS($O$17+T37,$P$17+AD37))))</f>
        <v>#N/A</v>
      </c>
      <c r="G36" s="9" cm="1">
        <f t="array" aca="1" ref="G36" ca="1">IF(OR(INDIRECT(CONCATENATE("Data!",ADDRESS($O$17+U37,$P$17+AE37)))="",NOT(Viewer!$B$6)),NA(),INDIRECT(CONCATENATE("Data!",ADDRESS($O$17+U37,$P$17+AE37))))</f>
        <v>20.095918999999999</v>
      </c>
      <c r="H36" s="9" t="e" cm="1">
        <f t="array" aca="1" ref="H36" ca="1">IF(OR(INDIRECT(CONCATENATE("Data!",ADDRESS($O$17+V37,$P$17+AF37)))="",NOT(Viewer!$B$7)),NA(),INDIRECT(CONCATENATE("Data!",ADDRESS($O$17+V37,$P$17+AF37))))</f>
        <v>#N/A</v>
      </c>
      <c r="I36" s="10" t="e" cm="1">
        <f t="array" aca="1" ref="I36" ca="1">IF(OR(INDIRECT(CONCATENATE("Data!",ADDRESS($O$17+W37,$P$17+AG37)))="",NOT(Viewer!$B$8)),NA(),INDIRECT(CONCATENATE("Data!",ADDRESS($O$17+W37,$P$17+AG37))))</f>
        <v>#N/A</v>
      </c>
      <c r="J36" s="8" cm="1">
        <f t="array" aca="1" ref="J36" ca="1">IF(OR(INDIRECT(CONCATENATE("Data!",ADDRESS($O$17+X37,$P$17+AH37)))="",NOT(Viewer!$B$6)),NA(),INDIRECT(CONCATENATE("Data!",ADDRESS($O$17+X37,$P$17+AH37))))</f>
        <v>1.04930515402555</v>
      </c>
      <c r="K36" s="9" t="e" cm="1">
        <f t="array" aca="1" ref="K36" ca="1">IF(OR(INDIRECT(CONCATENATE("Data!",ADDRESS($O$17+Y37,$P$17+AI37)))="",NOT(Viewer!$B$5)),NA(),INDIRECT(CONCATENATE("Data!",ADDRESS($O$17+Y37,$P$17+AI37))))</f>
        <v>#N/A</v>
      </c>
      <c r="L36" s="9" cm="1">
        <f t="array" aca="1" ref="L36" ca="1">IF(OR(INDIRECT(CONCATENATE("Data!",ADDRESS($O$17+Z37,$P$17+AJ37)))="",NOT(Viewer!$B$6)),NA(),INDIRECT(CONCATENATE("Data!",ADDRESS($O$17+Z37,$P$17+AJ37))))</f>
        <v>1.0832964763607501E-2</v>
      </c>
      <c r="M36" s="9" t="e" cm="1">
        <f t="array" aca="1" ref="M36" ca="1">IF(OR(INDIRECT(CONCATENATE("Data!",ADDRESS($O$17+AA37,$P$17+AK37)))="",NOT(Viewer!$B$7)),NA(),INDIRECT(CONCATENATE("Data!",ADDRESS($O$17+AA37,$P$17+AK37))))</f>
        <v>#N/A</v>
      </c>
      <c r="N36" s="10" t="e" cm="1">
        <f t="array" aca="1" ref="N36" ca="1">IF(OR(INDIRECT(CONCATENATE("Data!",ADDRESS($O$17+AB37,$P$17+AL37)))="",NOT(Viewer!$B$8)),NA(),INDIRECT(CONCATENATE("Data!",ADDRESS($O$17+AB37,$P$17+AL37))))</f>
        <v>#N/A</v>
      </c>
      <c r="S36" s="8">
        <v>36</v>
      </c>
      <c r="T36" s="9">
        <v>36</v>
      </c>
      <c r="U36" s="9">
        <v>36</v>
      </c>
      <c r="V36" s="9">
        <v>36</v>
      </c>
      <c r="W36" s="10">
        <v>36</v>
      </c>
      <c r="X36" s="9">
        <v>36</v>
      </c>
      <c r="Y36" s="9">
        <v>36</v>
      </c>
      <c r="Z36" s="9">
        <v>36</v>
      </c>
      <c r="AA36" s="9">
        <v>36</v>
      </c>
      <c r="AB36" s="10">
        <v>36</v>
      </c>
      <c r="AC36" s="8">
        <v>0</v>
      </c>
      <c r="AD36" s="9">
        <v>1</v>
      </c>
      <c r="AE36" s="9">
        <v>2</v>
      </c>
      <c r="AF36" s="9">
        <v>3</v>
      </c>
      <c r="AG36" s="9">
        <v>4</v>
      </c>
      <c r="AH36" s="9">
        <v>5</v>
      </c>
      <c r="AI36" s="9">
        <v>6</v>
      </c>
      <c r="AJ36" s="9">
        <v>7</v>
      </c>
      <c r="AK36" s="9">
        <v>8</v>
      </c>
      <c r="AL36" s="9">
        <v>9</v>
      </c>
    </row>
    <row r="37" spans="1:38" x14ac:dyDescent="0.25">
      <c r="A37" s="44">
        <f>(VLOOKUP(D18,טבלה1[],2)-1)*10+1</f>
        <v>61</v>
      </c>
      <c r="B37" s="51">
        <f t="shared" si="2"/>
        <v>5</v>
      </c>
      <c r="C37" s="51">
        <f t="shared" si="3"/>
        <v>34</v>
      </c>
      <c r="D37" s="45" t="str">
        <f t="shared" si="4"/>
        <v>$BI$5:$BI$34</v>
      </c>
      <c r="E37" s="8" cm="1">
        <f t="array" aca="1" ref="E37" ca="1">IF(OR(INDIRECT(CONCATENATE("Data!",ADDRESS($O$17+S38,$P$17+AC38)))="",NOT(Viewer!$B$6)),NA(),INDIRECT(CONCATENATE("Data!",ADDRESS($O$17+S38,$P$17+AC38))))</f>
        <v>204.38478000000001</v>
      </c>
      <c r="F37" s="9" t="e" cm="1">
        <f t="array" aca="1" ref="F37" ca="1">IF(OR(INDIRECT(CONCATENATE("Data!",ADDRESS($O$17+T38,$P$17+AD38)))="",NOT(Viewer!$B$5)),NA(),INDIRECT(CONCATENATE("Data!",ADDRESS($O$17+T38,$P$17+AD38))))</f>
        <v>#N/A</v>
      </c>
      <c r="G37" s="9" cm="1">
        <f t="array" aca="1" ref="G37" ca="1">IF(OR(INDIRECT(CONCATENATE("Data!",ADDRESS($O$17+U38,$P$17+AE38)))="",NOT(Viewer!$B$6)),NA(),INDIRECT(CONCATENATE("Data!",ADDRESS($O$17+U38,$P$17+AE38))))</f>
        <v>25.314249</v>
      </c>
      <c r="H37" s="9" t="e" cm="1">
        <f t="array" aca="1" ref="H37" ca="1">IF(OR(INDIRECT(CONCATENATE("Data!",ADDRESS($O$17+V38,$P$17+AF38)))="",NOT(Viewer!$B$7)),NA(),INDIRECT(CONCATENATE("Data!",ADDRESS($O$17+V38,$P$17+AF38))))</f>
        <v>#N/A</v>
      </c>
      <c r="I37" s="10" t="e" cm="1">
        <f t="array" aca="1" ref="I37" ca="1">IF(OR(INDIRECT(CONCATENATE("Data!",ADDRESS($O$17+W38,$P$17+AG38)))="",NOT(Viewer!$B$8)),NA(),INDIRECT(CONCATENATE("Data!",ADDRESS($O$17+W38,$P$17+AG38))))</f>
        <v>#N/A</v>
      </c>
      <c r="J37" s="8" cm="1">
        <f t="array" aca="1" ref="J37" ca="1">IF(OR(INDIRECT(CONCATENATE("Data!",ADDRESS($O$17+X38,$P$17+AH38)))="",NOT(Viewer!$B$6)),NA(),INDIRECT(CONCATENATE("Data!",ADDRESS($O$17+X38,$P$17+AH38))))</f>
        <v>1.0527794561684101</v>
      </c>
      <c r="K37" s="9" t="e" cm="1">
        <f t="array" aca="1" ref="K37" ca="1">IF(OR(INDIRECT(CONCATENATE("Data!",ADDRESS($O$17+Y38,$P$17+AI38)))="",NOT(Viewer!$B$5)),NA(),INDIRECT(CONCATENATE("Data!",ADDRESS($O$17+Y38,$P$17+AI38))))</f>
        <v>#N/A</v>
      </c>
      <c r="L37" s="9" cm="1">
        <f t="array" aca="1" ref="L37" ca="1">IF(OR(INDIRECT(CONCATENATE("Data!",ADDRESS($O$17+Z38,$P$17+AJ38)))="",NOT(Viewer!$B$6)),NA(),INDIRECT(CONCATENATE("Data!",ADDRESS($O$17+Z38,$P$17+AJ38))))</f>
        <v>1.2126106823038199E-2</v>
      </c>
      <c r="M37" s="9" t="e" cm="1">
        <f t="array" aca="1" ref="M37" ca="1">IF(OR(INDIRECT(CONCATENATE("Data!",ADDRESS($O$17+AA38,$P$17+AK38)))="",NOT(Viewer!$B$7)),NA(),INDIRECT(CONCATENATE("Data!",ADDRESS($O$17+AA38,$P$17+AK38))))</f>
        <v>#N/A</v>
      </c>
      <c r="N37" s="10" t="e" cm="1">
        <f t="array" aca="1" ref="N37" ca="1">IF(OR(INDIRECT(CONCATENATE("Data!",ADDRESS($O$17+AB38,$P$17+AL38)))="",NOT(Viewer!$B$8)),NA(),INDIRECT(CONCATENATE("Data!",ADDRESS($O$17+AB38,$P$17+AL38))))</f>
        <v>#N/A</v>
      </c>
      <c r="S37" s="8">
        <v>37</v>
      </c>
      <c r="T37" s="9">
        <v>37</v>
      </c>
      <c r="U37" s="9">
        <v>37</v>
      </c>
      <c r="V37" s="9">
        <v>37</v>
      </c>
      <c r="W37" s="10">
        <v>37</v>
      </c>
      <c r="X37" s="9">
        <v>37</v>
      </c>
      <c r="Y37" s="9">
        <v>37</v>
      </c>
      <c r="Z37" s="9">
        <v>37</v>
      </c>
      <c r="AA37" s="9">
        <v>37</v>
      </c>
      <c r="AB37" s="10">
        <v>37</v>
      </c>
      <c r="AC37" s="8">
        <v>0</v>
      </c>
      <c r="AD37" s="9">
        <v>1</v>
      </c>
      <c r="AE37" s="9">
        <v>2</v>
      </c>
      <c r="AF37" s="9">
        <v>3</v>
      </c>
      <c r="AG37" s="9">
        <v>4</v>
      </c>
      <c r="AH37" s="9">
        <v>5</v>
      </c>
      <c r="AI37" s="9">
        <v>6</v>
      </c>
      <c r="AJ37" s="9">
        <v>7</v>
      </c>
      <c r="AK37" s="9">
        <v>8</v>
      </c>
      <c r="AL37" s="9">
        <v>9</v>
      </c>
    </row>
    <row r="38" spans="1:38" x14ac:dyDescent="0.25">
      <c r="A38" s="44">
        <f>(VLOOKUP(D19,טבלה1[],2)-1)*10+1</f>
        <v>71</v>
      </c>
      <c r="B38" s="51">
        <f t="shared" si="2"/>
        <v>5</v>
      </c>
      <c r="C38" s="51">
        <f t="shared" si="3"/>
        <v>34</v>
      </c>
      <c r="D38" s="45" t="str">
        <f t="shared" si="4"/>
        <v>$BS$5:$BS$34</v>
      </c>
      <c r="E38" s="8" cm="1">
        <f t="array" aca="1" ref="E38" ca="1">IF(OR(INDIRECT(CONCATENATE("Data!",ADDRESS($O$17+S39,$P$17+AC39)))="",NOT(Viewer!$B$6)),NA(),INDIRECT(CONCATENATE("Data!",ADDRESS($O$17+S39,$P$17+AC39))))</f>
        <v>206.29172</v>
      </c>
      <c r="F38" s="9" t="e" cm="1">
        <f t="array" aca="1" ref="F38" ca="1">IF(OR(INDIRECT(CONCATENATE("Data!",ADDRESS($O$17+T39,$P$17+AD39)))="",NOT(Viewer!$B$5)),NA(),INDIRECT(CONCATENATE("Data!",ADDRESS($O$17+T39,$P$17+AD39))))</f>
        <v>#N/A</v>
      </c>
      <c r="G38" s="9" cm="1">
        <f t="array" aca="1" ref="G38" ca="1">IF(OR(INDIRECT(CONCATENATE("Data!",ADDRESS($O$17+U39,$P$17+AE39)))="",NOT(Viewer!$B$6)),NA(),INDIRECT(CONCATENATE("Data!",ADDRESS($O$17+U39,$P$17+AE39))))</f>
        <v>29.434889999999999</v>
      </c>
      <c r="H38" s="9" t="e" cm="1">
        <f t="array" aca="1" ref="H38" ca="1">IF(OR(INDIRECT(CONCATENATE("Data!",ADDRESS($O$17+V39,$P$17+AF39)))="",NOT(Viewer!$B$7)),NA(),INDIRECT(CONCATENATE("Data!",ADDRESS($O$17+V39,$P$17+AF39))))</f>
        <v>#N/A</v>
      </c>
      <c r="I38" s="10" t="e" cm="1">
        <f t="array" aca="1" ref="I38" ca="1">IF(OR(INDIRECT(CONCATENATE("Data!",ADDRESS($O$17+W39,$P$17+AG39)))="",NOT(Viewer!$B$8)),NA(),INDIRECT(CONCATENATE("Data!",ADDRESS($O$17+W39,$P$17+AG39))))</f>
        <v>#N/A</v>
      </c>
      <c r="J38" s="8" cm="1">
        <f t="array" aca="1" ref="J38" ca="1">IF(OR(INDIRECT(CONCATENATE("Data!",ADDRESS($O$17+X39,$P$17+AH39)))="",NOT(Viewer!$B$6)),NA(),INDIRECT(CONCATENATE("Data!",ADDRESS($O$17+X39,$P$17+AH39))))</f>
        <v>1.0491534772515201</v>
      </c>
      <c r="K38" s="9" t="e" cm="1">
        <f t="array" aca="1" ref="K38" ca="1">IF(OR(INDIRECT(CONCATENATE("Data!",ADDRESS($O$17+Y39,$P$17+AI39)))="",NOT(Viewer!$B$5)),NA(),INDIRECT(CONCATENATE("Data!",ADDRESS($O$17+Y39,$P$17+AI39))))</f>
        <v>#N/A</v>
      </c>
      <c r="L38" s="9" cm="1">
        <f t="array" aca="1" ref="L38" ca="1">IF(OR(INDIRECT(CONCATENATE("Data!",ADDRESS($O$17+Z39,$P$17+AJ39)))="",NOT(Viewer!$B$6)),NA(),INDIRECT(CONCATENATE("Data!",ADDRESS($O$17+Z39,$P$17+AJ39))))</f>
        <v>1.1670431526166701E-2</v>
      </c>
      <c r="M38" s="9" t="e" cm="1">
        <f t="array" aca="1" ref="M38" ca="1">IF(OR(INDIRECT(CONCATENATE("Data!",ADDRESS($O$17+AA39,$P$17+AK39)))="",NOT(Viewer!$B$7)),NA(),INDIRECT(CONCATENATE("Data!",ADDRESS($O$17+AA39,$P$17+AK39))))</f>
        <v>#N/A</v>
      </c>
      <c r="N38" s="10" t="e" cm="1">
        <f t="array" aca="1" ref="N38" ca="1">IF(OR(INDIRECT(CONCATENATE("Data!",ADDRESS($O$17+AB39,$P$17+AL39)))="",NOT(Viewer!$B$8)),NA(),INDIRECT(CONCATENATE("Data!",ADDRESS($O$17+AB39,$P$17+AL39))))</f>
        <v>#N/A</v>
      </c>
      <c r="S38" s="8">
        <v>38</v>
      </c>
      <c r="T38" s="9">
        <v>38</v>
      </c>
      <c r="U38" s="9">
        <v>38</v>
      </c>
      <c r="V38" s="9">
        <v>38</v>
      </c>
      <c r="W38" s="10">
        <v>38</v>
      </c>
      <c r="X38" s="9">
        <v>38</v>
      </c>
      <c r="Y38" s="9">
        <v>38</v>
      </c>
      <c r="Z38" s="9">
        <v>38</v>
      </c>
      <c r="AA38" s="9">
        <v>38</v>
      </c>
      <c r="AB38" s="10">
        <v>38</v>
      </c>
      <c r="AC38" s="8">
        <v>0</v>
      </c>
      <c r="AD38" s="9">
        <v>1</v>
      </c>
      <c r="AE38" s="9">
        <v>2</v>
      </c>
      <c r="AF38" s="9">
        <v>3</v>
      </c>
      <c r="AG38" s="9">
        <v>4</v>
      </c>
      <c r="AH38" s="9">
        <v>5</v>
      </c>
      <c r="AI38" s="9">
        <v>6</v>
      </c>
      <c r="AJ38" s="9">
        <v>7</v>
      </c>
      <c r="AK38" s="9">
        <v>8</v>
      </c>
      <c r="AL38" s="9">
        <v>9</v>
      </c>
    </row>
    <row r="39" spans="1:38" x14ac:dyDescent="0.25">
      <c r="A39" s="46">
        <f>(VLOOKUP(D20,טבלה1[],2)-1)*10+1</f>
        <v>81</v>
      </c>
      <c r="B39" s="53">
        <f t="shared" si="2"/>
        <v>5</v>
      </c>
      <c r="C39" s="53">
        <f t="shared" si="3"/>
        <v>34</v>
      </c>
      <c r="D39" s="47" t="str">
        <f t="shared" si="4"/>
        <v>$CC$5:$CC$34</v>
      </c>
      <c r="E39" s="8" cm="1">
        <f t="array" aca="1" ref="E39" ca="1">IF(OR(INDIRECT(CONCATENATE("Data!",ADDRESS($O$17+S40,$P$17+AC40)))="",NOT(Viewer!$B$6)),NA(),INDIRECT(CONCATENATE("Data!",ADDRESS($O$17+S40,$P$17+AC40))))</f>
        <v>205.23500000000001</v>
      </c>
      <c r="F39" s="9" t="e" cm="1">
        <f t="array" aca="1" ref="F39" ca="1">IF(OR(INDIRECT(CONCATENATE("Data!",ADDRESS($O$17+T40,$P$17+AD40)))="",NOT(Viewer!$B$5)),NA(),INDIRECT(CONCATENATE("Data!",ADDRESS($O$17+T40,$P$17+AD40))))</f>
        <v>#N/A</v>
      </c>
      <c r="G39" s="9" cm="1">
        <f t="array" aca="1" ref="G39" ca="1">IF(OR(INDIRECT(CONCATENATE("Data!",ADDRESS($O$17+U40,$P$17+AE40)))="",NOT(Viewer!$B$6)),NA(),INDIRECT(CONCATENATE("Data!",ADDRESS($O$17+U40,$P$17+AE40))))</f>
        <v>21.356527</v>
      </c>
      <c r="H39" s="9" t="e" cm="1">
        <f t="array" aca="1" ref="H39" ca="1">IF(OR(INDIRECT(CONCATENATE("Data!",ADDRESS($O$17+V40,$P$17+AF40)))="",NOT(Viewer!$B$7)),NA(),INDIRECT(CONCATENATE("Data!",ADDRESS($O$17+V40,$P$17+AF40))))</f>
        <v>#N/A</v>
      </c>
      <c r="I39" s="10" t="e" cm="1">
        <f t="array" aca="1" ref="I39" ca="1">IF(OR(INDIRECT(CONCATENATE("Data!",ADDRESS($O$17+W40,$P$17+AG40)))="",NOT(Viewer!$B$8)),NA(),INDIRECT(CONCATENATE("Data!",ADDRESS($O$17+W40,$P$17+AG40))))</f>
        <v>#N/A</v>
      </c>
      <c r="J39" s="8" cm="1">
        <f t="array" aca="1" ref="J39" ca="1">IF(OR(INDIRECT(CONCATENATE("Data!",ADDRESS($O$17+X40,$P$17+AH40)))="",NOT(Viewer!$B$6)),NA(),INDIRECT(CONCATENATE("Data!",ADDRESS($O$17+X40,$P$17+AH40))))</f>
        <v>1.0527812436223001</v>
      </c>
      <c r="K39" s="9" t="e" cm="1">
        <f t="array" aca="1" ref="K39" ca="1">IF(OR(INDIRECT(CONCATENATE("Data!",ADDRESS($O$17+Y40,$P$17+AI40)))="",NOT(Viewer!$B$5)),NA(),INDIRECT(CONCATENATE("Data!",ADDRESS($O$17+Y40,$P$17+AI40))))</f>
        <v>#N/A</v>
      </c>
      <c r="L39" s="9" cm="1">
        <f t="array" aca="1" ref="L39" ca="1">IF(OR(INDIRECT(CONCATENATE("Data!",ADDRESS($O$17+Z40,$P$17+AJ40)))="",NOT(Viewer!$B$6)),NA(),INDIRECT(CONCATENATE("Data!",ADDRESS($O$17+Z40,$P$17+AJ40))))</f>
        <v>1.2831130667469499E-2</v>
      </c>
      <c r="M39" s="9" t="e" cm="1">
        <f t="array" aca="1" ref="M39" ca="1">IF(OR(INDIRECT(CONCATENATE("Data!",ADDRESS($O$17+AA40,$P$17+AK40)))="",NOT(Viewer!$B$7)),NA(),INDIRECT(CONCATENATE("Data!",ADDRESS($O$17+AA40,$P$17+AK40))))</f>
        <v>#N/A</v>
      </c>
      <c r="N39" s="10" t="e" cm="1">
        <f t="array" aca="1" ref="N39" ca="1">IF(OR(INDIRECT(CONCATENATE("Data!",ADDRESS($O$17+AB40,$P$17+AL40)))="",NOT(Viewer!$B$8)),NA(),INDIRECT(CONCATENATE("Data!",ADDRESS($O$17+AB40,$P$17+AL40))))</f>
        <v>#N/A</v>
      </c>
      <c r="S39" s="8">
        <v>39</v>
      </c>
      <c r="T39" s="9">
        <v>39</v>
      </c>
      <c r="U39" s="9">
        <v>39</v>
      </c>
      <c r="V39" s="9">
        <v>39</v>
      </c>
      <c r="W39" s="10">
        <v>39</v>
      </c>
      <c r="X39" s="9">
        <v>39</v>
      </c>
      <c r="Y39" s="9">
        <v>39</v>
      </c>
      <c r="Z39" s="9">
        <v>39</v>
      </c>
      <c r="AA39" s="9">
        <v>39</v>
      </c>
      <c r="AB39" s="10">
        <v>39</v>
      </c>
      <c r="AC39" s="8">
        <v>0</v>
      </c>
      <c r="AD39" s="9">
        <v>1</v>
      </c>
      <c r="AE39" s="9">
        <v>2</v>
      </c>
      <c r="AF39" s="9">
        <v>3</v>
      </c>
      <c r="AG39" s="9">
        <v>4</v>
      </c>
      <c r="AH39" s="9">
        <v>5</v>
      </c>
      <c r="AI39" s="9">
        <v>6</v>
      </c>
      <c r="AJ39" s="9">
        <v>7</v>
      </c>
      <c r="AK39" s="9">
        <v>8</v>
      </c>
      <c r="AL39" s="9">
        <v>9</v>
      </c>
    </row>
    <row r="40" spans="1:38" x14ac:dyDescent="0.25">
      <c r="E40" s="8" cm="1">
        <f t="array" aca="1" ref="E40" ca="1">IF(OR(INDIRECT(CONCATENATE("Data!",ADDRESS($O$17+S41,$P$17+AC41)))="",NOT(Viewer!$B$6)),NA(),INDIRECT(CONCATENATE("Data!",ADDRESS($O$17+S41,$P$17+AC41))))</f>
        <v>210.20780999999999</v>
      </c>
      <c r="F40" s="9" t="e" cm="1">
        <f t="array" aca="1" ref="F40" ca="1">IF(OR(INDIRECT(CONCATENATE("Data!",ADDRESS($O$17+T41,$P$17+AD41)))="",NOT(Viewer!$B$5)),NA(),INDIRECT(CONCATENATE("Data!",ADDRESS($O$17+T41,$P$17+AD41))))</f>
        <v>#N/A</v>
      </c>
      <c r="G40" s="9" cm="1">
        <f t="array" aca="1" ref="G40" ca="1">IF(OR(INDIRECT(CONCATENATE("Data!",ADDRESS($O$17+U41,$P$17+AE41)))="",NOT(Viewer!$B$6)),NA(),INDIRECT(CONCATENATE("Data!",ADDRESS($O$17+U41,$P$17+AE41))))</f>
        <v>26.439502999999998</v>
      </c>
      <c r="H40" s="9" t="e" cm="1">
        <f t="array" aca="1" ref="H40" ca="1">IF(OR(INDIRECT(CONCATENATE("Data!",ADDRESS($O$17+V41,$P$17+AF41)))="",NOT(Viewer!$B$7)),NA(),INDIRECT(CONCATENATE("Data!",ADDRESS($O$17+V41,$P$17+AF41))))</f>
        <v>#N/A</v>
      </c>
      <c r="I40" s="10" t="e" cm="1">
        <f t="array" aca="1" ref="I40" ca="1">IF(OR(INDIRECT(CONCATENATE("Data!",ADDRESS($O$17+W41,$P$17+AG41)))="",NOT(Viewer!$B$8)),NA(),INDIRECT(CONCATENATE("Data!",ADDRESS($O$17+W41,$P$17+AG41))))</f>
        <v>#N/A</v>
      </c>
      <c r="J40" s="8" cm="1">
        <f t="array" aca="1" ref="J40" ca="1">IF(OR(INDIRECT(CONCATENATE("Data!",ADDRESS($O$17+X41,$P$17+AH41)))="",NOT(Viewer!$B$6)),NA(),INDIRECT(CONCATENATE("Data!",ADDRESS($O$17+X41,$P$17+AH41))))</f>
        <v>1.0445144885778399</v>
      </c>
      <c r="K40" s="9" t="e" cm="1">
        <f t="array" aca="1" ref="K40" ca="1">IF(OR(INDIRECT(CONCATENATE("Data!",ADDRESS($O$17+Y41,$P$17+AI41)))="",NOT(Viewer!$B$5)),NA(),INDIRECT(CONCATENATE("Data!",ADDRESS($O$17+Y41,$P$17+AI41))))</f>
        <v>#N/A</v>
      </c>
      <c r="L40" s="9" cm="1">
        <f t="array" aca="1" ref="L40" ca="1">IF(OR(INDIRECT(CONCATENATE("Data!",ADDRESS($O$17+Z41,$P$17+AJ41)))="",NOT(Viewer!$B$6)),NA(),INDIRECT(CONCATENATE("Data!",ADDRESS($O$17+Z41,$P$17+AJ41))))</f>
        <v>9.2665717190320903E-3</v>
      </c>
      <c r="M40" s="9" t="e" cm="1">
        <f t="array" aca="1" ref="M40" ca="1">IF(OR(INDIRECT(CONCATENATE("Data!",ADDRESS($O$17+AA41,$P$17+AK41)))="",NOT(Viewer!$B$7)),NA(),INDIRECT(CONCATENATE("Data!",ADDRESS($O$17+AA41,$P$17+AK41))))</f>
        <v>#N/A</v>
      </c>
      <c r="N40" s="10" t="e" cm="1">
        <f t="array" aca="1" ref="N40" ca="1">IF(OR(INDIRECT(CONCATENATE("Data!",ADDRESS($O$17+AB41,$P$17+AL41)))="",NOT(Viewer!$B$8)),NA(),INDIRECT(CONCATENATE("Data!",ADDRESS($O$17+AB41,$P$17+AL41))))</f>
        <v>#N/A</v>
      </c>
      <c r="S40" s="8">
        <v>40</v>
      </c>
      <c r="T40" s="9">
        <v>40</v>
      </c>
      <c r="U40" s="9">
        <v>40</v>
      </c>
      <c r="V40" s="9">
        <v>40</v>
      </c>
      <c r="W40" s="10">
        <v>40</v>
      </c>
      <c r="X40" s="9">
        <v>40</v>
      </c>
      <c r="Y40" s="9">
        <v>40</v>
      </c>
      <c r="Z40" s="9">
        <v>40</v>
      </c>
      <c r="AA40" s="9">
        <v>40</v>
      </c>
      <c r="AB40" s="10">
        <v>40</v>
      </c>
      <c r="AC40" s="8">
        <v>0</v>
      </c>
      <c r="AD40" s="9">
        <v>1</v>
      </c>
      <c r="AE40" s="9">
        <v>2</v>
      </c>
      <c r="AF40" s="9">
        <v>3</v>
      </c>
      <c r="AG40" s="9">
        <v>4</v>
      </c>
      <c r="AH40" s="9">
        <v>5</v>
      </c>
      <c r="AI40" s="9">
        <v>6</v>
      </c>
      <c r="AJ40" s="9">
        <v>7</v>
      </c>
      <c r="AK40" s="9">
        <v>8</v>
      </c>
      <c r="AL40" s="9">
        <v>9</v>
      </c>
    </row>
    <row r="41" spans="1:38" x14ac:dyDescent="0.25">
      <c r="A41" s="2" t="s">
        <v>30</v>
      </c>
      <c r="B41" s="3" t="s">
        <v>31</v>
      </c>
      <c r="C41" s="3" t="s">
        <v>31</v>
      </c>
      <c r="D41" s="4" t="s">
        <v>8</v>
      </c>
      <c r="E41" s="8" cm="1">
        <f t="array" aca="1" ref="E41" ca="1">IF(OR(INDIRECT(CONCATENATE("Data!",ADDRESS($O$17+S42,$P$17+AC42)))="",NOT(Viewer!$B$6)),NA(),INDIRECT(CONCATENATE("Data!",ADDRESS($O$17+S42,$P$17+AC42))))</f>
        <v>207.80658</v>
      </c>
      <c r="F41" s="9" t="e" cm="1">
        <f t="array" aca="1" ref="F41" ca="1">IF(OR(INDIRECT(CONCATENATE("Data!",ADDRESS($O$17+T42,$P$17+AD42)))="",NOT(Viewer!$B$5)),NA(),INDIRECT(CONCATENATE("Data!",ADDRESS($O$17+T42,$P$17+AD42))))</f>
        <v>#N/A</v>
      </c>
      <c r="G41" s="9" cm="1">
        <f t="array" aca="1" ref="G41" ca="1">IF(OR(INDIRECT(CONCATENATE("Data!",ADDRESS($O$17+U42,$P$17+AE42)))="",NOT(Viewer!$B$6)),NA(),INDIRECT(CONCATENATE("Data!",ADDRESS($O$17+U42,$P$17+AE42))))</f>
        <v>21.871486999999998</v>
      </c>
      <c r="H41" s="9" t="e" cm="1">
        <f t="array" aca="1" ref="H41" ca="1">IF(OR(INDIRECT(CONCATENATE("Data!",ADDRESS($O$17+V42,$P$17+AF42)))="",NOT(Viewer!$B$7)),NA(),INDIRECT(CONCATENATE("Data!",ADDRESS($O$17+V42,$P$17+AF42))))</f>
        <v>#N/A</v>
      </c>
      <c r="I41" s="10" t="e" cm="1">
        <f t="array" aca="1" ref="I41" ca="1">IF(OR(INDIRECT(CONCATENATE("Data!",ADDRESS($O$17+W42,$P$17+AG42)))="",NOT(Viewer!$B$8)),NA(),INDIRECT(CONCATENATE("Data!",ADDRESS($O$17+W42,$P$17+AG42))))</f>
        <v>#N/A</v>
      </c>
      <c r="J41" s="8" cm="1">
        <f t="array" aca="1" ref="J41" ca="1">IF(OR(INDIRECT(CONCATENATE("Data!",ADDRESS($O$17+X42,$P$17+AH42)))="",NOT(Viewer!$B$6)),NA(),INDIRECT(CONCATENATE("Data!",ADDRESS($O$17+X42,$P$17+AH42))))</f>
        <v>1.0514800292253399</v>
      </c>
      <c r="K41" s="9" t="e" cm="1">
        <f t="array" aca="1" ref="K41" ca="1">IF(OR(INDIRECT(CONCATENATE("Data!",ADDRESS($O$17+Y42,$P$17+AI42)))="",NOT(Viewer!$B$5)),NA(),INDIRECT(CONCATENATE("Data!",ADDRESS($O$17+Y42,$P$17+AI42))))</f>
        <v>#N/A</v>
      </c>
      <c r="L41" s="9" cm="1">
        <f t="array" aca="1" ref="L41" ca="1">IF(OR(INDIRECT(CONCATENATE("Data!",ADDRESS($O$17+Z42,$P$17+AJ42)))="",NOT(Viewer!$B$6)),NA(),INDIRECT(CONCATENATE("Data!",ADDRESS($O$17+Z42,$P$17+AJ42))))</f>
        <v>1.5089237024024401E-2</v>
      </c>
      <c r="M41" s="9" t="e" cm="1">
        <f t="array" aca="1" ref="M41" ca="1">IF(OR(INDIRECT(CONCATENATE("Data!",ADDRESS($O$17+AA42,$P$17+AK42)))="",NOT(Viewer!$B$7)),NA(),INDIRECT(CONCATENATE("Data!",ADDRESS($O$17+AA42,$P$17+AK42))))</f>
        <v>#N/A</v>
      </c>
      <c r="N41" s="10" t="e" cm="1">
        <f t="array" aca="1" ref="N41" ca="1">IF(OR(INDIRECT(CONCATENATE("Data!",ADDRESS($O$17+AB42,$P$17+AL42)))="",NOT(Viewer!$B$8)),NA(),INDIRECT(CONCATENATE("Data!",ADDRESS($O$17+AB42,$P$17+AL42))))</f>
        <v>#N/A</v>
      </c>
      <c r="S41" s="8">
        <v>41</v>
      </c>
      <c r="T41" s="9">
        <v>41</v>
      </c>
      <c r="U41" s="9">
        <v>41</v>
      </c>
      <c r="V41" s="9">
        <v>41</v>
      </c>
      <c r="W41" s="10">
        <v>41</v>
      </c>
      <c r="X41" s="9">
        <v>41</v>
      </c>
      <c r="Y41" s="9">
        <v>41</v>
      </c>
      <c r="Z41" s="9">
        <v>41</v>
      </c>
      <c r="AA41" s="9">
        <v>41</v>
      </c>
      <c r="AB41" s="10">
        <v>41</v>
      </c>
      <c r="AC41" s="8">
        <v>0</v>
      </c>
      <c r="AD41" s="9">
        <v>1</v>
      </c>
      <c r="AE41" s="9">
        <v>2</v>
      </c>
      <c r="AF41" s="9">
        <v>3</v>
      </c>
      <c r="AG41" s="9">
        <v>4</v>
      </c>
      <c r="AH41" s="9">
        <v>5</v>
      </c>
      <c r="AI41" s="9">
        <v>6</v>
      </c>
      <c r="AJ41" s="9">
        <v>7</v>
      </c>
      <c r="AK41" s="9">
        <v>8</v>
      </c>
      <c r="AL41" s="9">
        <v>9</v>
      </c>
    </row>
    <row r="42" spans="1:38" x14ac:dyDescent="0.25">
      <c r="A42" s="5"/>
      <c r="B42" s="6" t="s">
        <v>32</v>
      </c>
      <c r="C42" s="6" t="s">
        <v>33</v>
      </c>
      <c r="D42" s="7"/>
      <c r="E42" s="8" t="e" cm="1">
        <f t="array" aca="1" ref="E42" ca="1">IF(OR(INDIRECT(CONCATENATE("Data!",ADDRESS($O$17+S43,$P$17+AC43)))="",NOT(Viewer!$B$6)),NA(),INDIRECT(CONCATENATE("Data!",ADDRESS($O$17+S43,$P$17+AC43))))</f>
        <v>#N/A</v>
      </c>
      <c r="F42" s="9" t="e" cm="1">
        <f t="array" aca="1" ref="F42" ca="1">IF(OR(INDIRECT(CONCATENATE("Data!",ADDRESS($O$17+T43,$P$17+AD43)))="",NOT(Viewer!$B$5)),NA(),INDIRECT(CONCATENATE("Data!",ADDRESS($O$17+T43,$P$17+AD43))))</f>
        <v>#N/A</v>
      </c>
      <c r="G42" s="9" t="e" cm="1">
        <f t="array" aca="1" ref="G42" ca="1">IF(OR(INDIRECT(CONCATENATE("Data!",ADDRESS($O$17+U43,$P$17+AE43)))="",NOT(Viewer!$B$6)),NA(),INDIRECT(CONCATENATE("Data!",ADDRESS($O$17+U43,$P$17+AE43))))</f>
        <v>#N/A</v>
      </c>
      <c r="H42" s="9" t="e" cm="1">
        <f t="array" aca="1" ref="H42" ca="1">IF(OR(INDIRECT(CONCATENATE("Data!",ADDRESS($O$17+V43,$P$17+AF43)))="",NOT(Viewer!$B$7)),NA(),INDIRECT(CONCATENATE("Data!",ADDRESS($O$17+V43,$P$17+AF43))))</f>
        <v>#N/A</v>
      </c>
      <c r="I42" s="10" t="e" cm="1">
        <f t="array" aca="1" ref="I42" ca="1">IF(OR(INDIRECT(CONCATENATE("Data!",ADDRESS($O$17+W43,$P$17+AG43)))="",NOT(Viewer!$B$8)),NA(),INDIRECT(CONCATENATE("Data!",ADDRESS($O$17+W43,$P$17+AG43))))</f>
        <v>#N/A</v>
      </c>
      <c r="J42" s="8" t="e" cm="1">
        <f t="array" aca="1" ref="J42" ca="1">IF(OR(INDIRECT(CONCATENATE("Data!",ADDRESS($O$17+X43,$P$17+AH43)))="",NOT(Viewer!$B$6)),NA(),INDIRECT(CONCATENATE("Data!",ADDRESS($O$17+X43,$P$17+AH43))))</f>
        <v>#N/A</v>
      </c>
      <c r="K42" s="9" t="e" cm="1">
        <f t="array" aca="1" ref="K42" ca="1">IF(OR(INDIRECT(CONCATENATE("Data!",ADDRESS($O$17+Y43,$P$17+AI43)))="",NOT(Viewer!$B$5)),NA(),INDIRECT(CONCATENATE("Data!",ADDRESS($O$17+Y43,$P$17+AI43))))</f>
        <v>#N/A</v>
      </c>
      <c r="L42" s="9" t="e" cm="1">
        <f t="array" aca="1" ref="L42" ca="1">IF(OR(INDIRECT(CONCATENATE("Data!",ADDRESS($O$17+Z43,$P$17+AJ43)))="",NOT(Viewer!$B$6)),NA(),INDIRECT(CONCATENATE("Data!",ADDRESS($O$17+Z43,$P$17+AJ43))))</f>
        <v>#N/A</v>
      </c>
      <c r="M42" s="9" t="e" cm="1">
        <f t="array" aca="1" ref="M42" ca="1">IF(OR(INDIRECT(CONCATENATE("Data!",ADDRESS($O$17+AA43,$P$17+AK43)))="",NOT(Viewer!$B$7)),NA(),INDIRECT(CONCATENATE("Data!",ADDRESS($O$17+AA43,$P$17+AK43))))</f>
        <v>#N/A</v>
      </c>
      <c r="N42" s="10" t="e" cm="1">
        <f t="array" aca="1" ref="N42" ca="1">IF(OR(INDIRECT(CONCATENATE("Data!",ADDRESS($O$17+AB43,$P$17+AL43)))="",NOT(Viewer!$B$8)),NA(),INDIRECT(CONCATENATE("Data!",ADDRESS($O$17+AB43,$P$17+AL43))))</f>
        <v>#N/A</v>
      </c>
      <c r="S42" s="8">
        <v>42</v>
      </c>
      <c r="T42" s="9">
        <v>42</v>
      </c>
      <c r="U42" s="9">
        <v>42</v>
      </c>
      <c r="V42" s="9">
        <v>42</v>
      </c>
      <c r="W42" s="10">
        <v>42</v>
      </c>
      <c r="X42" s="9">
        <v>42</v>
      </c>
      <c r="Y42" s="9">
        <v>42</v>
      </c>
      <c r="Z42" s="9">
        <v>42</v>
      </c>
      <c r="AA42" s="9">
        <v>42</v>
      </c>
      <c r="AB42" s="10">
        <v>42</v>
      </c>
      <c r="AC42" s="8">
        <v>0</v>
      </c>
      <c r="AD42" s="9">
        <v>1</v>
      </c>
      <c r="AE42" s="9">
        <v>2</v>
      </c>
      <c r="AF42" s="9">
        <v>3</v>
      </c>
      <c r="AG42" s="9">
        <v>4</v>
      </c>
      <c r="AH42" s="9">
        <v>5</v>
      </c>
      <c r="AI42" s="9">
        <v>6</v>
      </c>
      <c r="AJ42" s="9">
        <v>7</v>
      </c>
      <c r="AK42" s="9">
        <v>8</v>
      </c>
      <c r="AL42" s="9">
        <v>9</v>
      </c>
    </row>
    <row r="43" spans="1:38" x14ac:dyDescent="0.25">
      <c r="A43" s="15" t="e">
        <f>IF($R$3=1,55.2,NA())</f>
        <v>#N/A</v>
      </c>
      <c r="B43" s="15" t="e">
        <f>IF($R$3=1,1.3,NA())</f>
        <v>#N/A</v>
      </c>
      <c r="C43" s="15"/>
      <c r="D43" s="16">
        <v>2.1</v>
      </c>
      <c r="E43" s="8" t="e" cm="1">
        <f t="array" aca="1" ref="E43" ca="1">IF(OR(INDIRECT(CONCATENATE("Data!",ADDRESS($O$17+S44,$P$17+AC44)))="",NOT(Viewer!$B$6)),NA(),INDIRECT(CONCATENATE("Data!",ADDRESS($O$17+S44,$P$17+AC44))))</f>
        <v>#N/A</v>
      </c>
      <c r="F43" s="9" t="e" cm="1">
        <f t="array" aca="1" ref="F43" ca="1">IF(OR(INDIRECT(CONCATENATE("Data!",ADDRESS($O$17+T44,$P$17+AD44)))="",NOT(Viewer!$B$5)),NA(),INDIRECT(CONCATENATE("Data!",ADDRESS($O$17+T44,$P$17+AD44))))</f>
        <v>#N/A</v>
      </c>
      <c r="G43" s="9" t="e" cm="1">
        <f t="array" aca="1" ref="G43" ca="1">IF(OR(INDIRECT(CONCATENATE("Data!",ADDRESS($O$17+U44,$P$17+AE44)))="",NOT(Viewer!$B$6)),NA(),INDIRECT(CONCATENATE("Data!",ADDRESS($O$17+U44,$P$17+AE44))))</f>
        <v>#N/A</v>
      </c>
      <c r="H43" s="9" t="e" cm="1">
        <f t="array" aca="1" ref="H43" ca="1">IF(OR(INDIRECT(CONCATENATE("Data!",ADDRESS($O$17+V44,$P$17+AF44)))="",NOT(Viewer!$B$7)),NA(),INDIRECT(CONCATENATE("Data!",ADDRESS($O$17+V44,$P$17+AF44))))</f>
        <v>#N/A</v>
      </c>
      <c r="I43" s="10" t="e" cm="1">
        <f t="array" aca="1" ref="I43" ca="1">IF(OR(INDIRECT(CONCATENATE("Data!",ADDRESS($O$17+W44,$P$17+AG44)))="",NOT(Viewer!$B$8)),NA(),INDIRECT(CONCATENATE("Data!",ADDRESS($O$17+W44,$P$17+AG44))))</f>
        <v>#N/A</v>
      </c>
      <c r="J43" s="8" t="e" cm="1">
        <f t="array" aca="1" ref="J43" ca="1">IF(OR(INDIRECT(CONCATENATE("Data!",ADDRESS($O$17+X44,$P$17+AH44)))="",NOT(Viewer!$B$6)),NA(),INDIRECT(CONCATENATE("Data!",ADDRESS($O$17+X44,$P$17+AH44))))</f>
        <v>#N/A</v>
      </c>
      <c r="K43" s="9" t="e" cm="1">
        <f t="array" aca="1" ref="K43" ca="1">IF(OR(INDIRECT(CONCATENATE("Data!",ADDRESS($O$17+Y44,$P$17+AI44)))="",NOT(Viewer!$B$5)),NA(),INDIRECT(CONCATENATE("Data!",ADDRESS($O$17+Y44,$P$17+AI44))))</f>
        <v>#N/A</v>
      </c>
      <c r="L43" s="9" t="e" cm="1">
        <f t="array" aca="1" ref="L43" ca="1">IF(OR(INDIRECT(CONCATENATE("Data!",ADDRESS($O$17+Z44,$P$17+AJ44)))="",NOT(Viewer!$B$6)),NA(),INDIRECT(CONCATENATE("Data!",ADDRESS($O$17+Z44,$P$17+AJ44))))</f>
        <v>#N/A</v>
      </c>
      <c r="M43" s="9" t="e" cm="1">
        <f t="array" aca="1" ref="M43" ca="1">IF(OR(INDIRECT(CONCATENATE("Data!",ADDRESS($O$17+AA44,$P$17+AK44)))="",NOT(Viewer!$B$7)),NA(),INDIRECT(CONCATENATE("Data!",ADDRESS($O$17+AA44,$P$17+AK44))))</f>
        <v>#N/A</v>
      </c>
      <c r="N43" s="10" t="e" cm="1">
        <f t="array" aca="1" ref="N43" ca="1">IF(OR(INDIRECT(CONCATENATE("Data!",ADDRESS($O$17+AB44,$P$17+AL44)))="",NOT(Viewer!$B$8)),NA(),INDIRECT(CONCATENATE("Data!",ADDRESS($O$17+AB44,$P$17+AL44))))</f>
        <v>#N/A</v>
      </c>
      <c r="S43" s="8">
        <v>43</v>
      </c>
      <c r="T43" s="9">
        <v>43</v>
      </c>
      <c r="U43" s="9">
        <v>43</v>
      </c>
      <c r="V43" s="9">
        <v>43</v>
      </c>
      <c r="W43" s="10">
        <v>43</v>
      </c>
      <c r="X43" s="9">
        <v>43</v>
      </c>
      <c r="Y43" s="9">
        <v>43</v>
      </c>
      <c r="Z43" s="9">
        <v>43</v>
      </c>
      <c r="AA43" s="9">
        <v>43</v>
      </c>
      <c r="AB43" s="10">
        <v>43</v>
      </c>
      <c r="AC43" s="8">
        <v>0</v>
      </c>
      <c r="AD43" s="9">
        <v>1</v>
      </c>
      <c r="AE43" s="9">
        <v>2</v>
      </c>
      <c r="AF43" s="9">
        <v>3</v>
      </c>
      <c r="AG43" s="9">
        <v>4</v>
      </c>
      <c r="AH43" s="9">
        <v>5</v>
      </c>
      <c r="AI43" s="9">
        <v>6</v>
      </c>
      <c r="AJ43" s="9">
        <v>7</v>
      </c>
      <c r="AK43" s="9">
        <v>8</v>
      </c>
      <c r="AL43" s="9">
        <v>9</v>
      </c>
    </row>
    <row r="44" spans="1:38" x14ac:dyDescent="0.25">
      <c r="A44" s="9" t="e">
        <f>IF($R$3=1,48.5,NA())</f>
        <v>#N/A</v>
      </c>
      <c r="B44" s="9" t="e">
        <f>IF($R$3=1,1.264,NA())</f>
        <v>#N/A</v>
      </c>
      <c r="C44" s="9"/>
      <c r="D44" s="10">
        <v>2.2000000000000002</v>
      </c>
      <c r="E44" s="8" t="e" cm="1">
        <f t="array" aca="1" ref="E44" ca="1">IF(OR(INDIRECT(CONCATENATE("Data!",ADDRESS($O$17+S45,$P$17+AC45)))="",NOT(Viewer!$B$6)),NA(),INDIRECT(CONCATENATE("Data!",ADDRESS($O$17+S45,$P$17+AC45))))</f>
        <v>#N/A</v>
      </c>
      <c r="F44" s="9" t="e" cm="1">
        <f t="array" aca="1" ref="F44" ca="1">IF(OR(INDIRECT(CONCATENATE("Data!",ADDRESS($O$17+T45,$P$17+AD45)))="",NOT(Viewer!$B$5)),NA(),INDIRECT(CONCATENATE("Data!",ADDRESS($O$17+T45,$P$17+AD45))))</f>
        <v>#N/A</v>
      </c>
      <c r="G44" s="9" t="e" cm="1">
        <f t="array" aca="1" ref="G44" ca="1">IF(OR(INDIRECT(CONCATENATE("Data!",ADDRESS($O$17+U45,$P$17+AE45)))="",NOT(Viewer!$B$6)),NA(),INDIRECT(CONCATENATE("Data!",ADDRESS($O$17+U45,$P$17+AE45))))</f>
        <v>#N/A</v>
      </c>
      <c r="H44" s="9" t="e" cm="1">
        <f t="array" aca="1" ref="H44" ca="1">IF(OR(INDIRECT(CONCATENATE("Data!",ADDRESS($O$17+V45,$P$17+AF45)))="",NOT(Viewer!$B$7)),NA(),INDIRECT(CONCATENATE("Data!",ADDRESS($O$17+V45,$P$17+AF45))))</f>
        <v>#N/A</v>
      </c>
      <c r="I44" s="10" t="e" cm="1">
        <f t="array" aca="1" ref="I44" ca="1">IF(OR(INDIRECT(CONCATENATE("Data!",ADDRESS($O$17+W45,$P$17+AG45)))="",NOT(Viewer!$B$8)),NA(),INDIRECT(CONCATENATE("Data!",ADDRESS($O$17+W45,$P$17+AG45))))</f>
        <v>#N/A</v>
      </c>
      <c r="J44" s="8" t="e" cm="1">
        <f t="array" aca="1" ref="J44" ca="1">IF(OR(INDIRECT(CONCATENATE("Data!",ADDRESS($O$17+X45,$P$17+AH45)))="",NOT(Viewer!$B$6)),NA(),INDIRECT(CONCATENATE("Data!",ADDRESS($O$17+X45,$P$17+AH45))))</f>
        <v>#N/A</v>
      </c>
      <c r="K44" s="9" t="e" cm="1">
        <f t="array" aca="1" ref="K44" ca="1">IF(OR(INDIRECT(CONCATENATE("Data!",ADDRESS($O$17+Y45,$P$17+AI45)))="",NOT(Viewer!$B$5)),NA(),INDIRECT(CONCATENATE("Data!",ADDRESS($O$17+Y45,$P$17+AI45))))</f>
        <v>#N/A</v>
      </c>
      <c r="L44" s="9" t="e" cm="1">
        <f t="array" aca="1" ref="L44" ca="1">IF(OR(INDIRECT(CONCATENATE("Data!",ADDRESS($O$17+Z45,$P$17+AJ45)))="",NOT(Viewer!$B$6)),NA(),INDIRECT(CONCATENATE("Data!",ADDRESS($O$17+Z45,$P$17+AJ45))))</f>
        <v>#N/A</v>
      </c>
      <c r="M44" s="9" t="e" cm="1">
        <f t="array" aca="1" ref="M44" ca="1">IF(OR(INDIRECT(CONCATENATE("Data!",ADDRESS($O$17+AA45,$P$17+AK45)))="",NOT(Viewer!$B$7)),NA(),INDIRECT(CONCATENATE("Data!",ADDRESS($O$17+AA45,$P$17+AK45))))</f>
        <v>#N/A</v>
      </c>
      <c r="N44" s="10" t="e" cm="1">
        <f t="array" aca="1" ref="N44" ca="1">IF(OR(INDIRECT(CONCATENATE("Data!",ADDRESS($O$17+AB45,$P$17+AL45)))="",NOT(Viewer!$B$8)),NA(),INDIRECT(CONCATENATE("Data!",ADDRESS($O$17+AB45,$P$17+AL45))))</f>
        <v>#N/A</v>
      </c>
      <c r="S44" s="8">
        <v>44</v>
      </c>
      <c r="T44" s="9">
        <v>44</v>
      </c>
      <c r="U44" s="9">
        <v>44</v>
      </c>
      <c r="V44" s="9">
        <v>44</v>
      </c>
      <c r="W44" s="10">
        <v>44</v>
      </c>
      <c r="X44" s="9">
        <v>44</v>
      </c>
      <c r="Y44" s="9">
        <v>44</v>
      </c>
      <c r="Z44" s="9">
        <v>44</v>
      </c>
      <c r="AA44" s="9">
        <v>44</v>
      </c>
      <c r="AB44" s="10">
        <v>44</v>
      </c>
      <c r="AC44" s="8">
        <v>0</v>
      </c>
      <c r="AD44" s="9">
        <v>1</v>
      </c>
      <c r="AE44" s="9">
        <v>2</v>
      </c>
      <c r="AF44" s="9">
        <v>3</v>
      </c>
      <c r="AG44" s="9">
        <v>4</v>
      </c>
      <c r="AH44" s="9">
        <v>5</v>
      </c>
      <c r="AI44" s="9">
        <v>6</v>
      </c>
      <c r="AJ44" s="9">
        <v>7</v>
      </c>
      <c r="AK44" s="9">
        <v>8</v>
      </c>
      <c r="AL44" s="9">
        <v>9</v>
      </c>
    </row>
    <row r="45" spans="1:38" x14ac:dyDescent="0.25">
      <c r="A45" s="9" t="e">
        <f>IF($R$3=1,42.2,NA())</f>
        <v>#N/A</v>
      </c>
      <c r="B45" s="9" t="e">
        <f>IF($R$3=1,1.226,NA())</f>
        <v>#N/A</v>
      </c>
      <c r="C45" s="9"/>
      <c r="D45" s="10">
        <v>2.2999999999999998</v>
      </c>
      <c r="E45" s="8" t="e" cm="1">
        <f t="array" aca="1" ref="E45" ca="1">IF(OR(INDIRECT(CONCATENATE("Data!",ADDRESS($O$17+S46,$P$17+AC46)))="",NOT(Viewer!$B$6)),NA(),INDIRECT(CONCATENATE("Data!",ADDRESS($O$17+S46,$P$17+AC46))))</f>
        <v>#N/A</v>
      </c>
      <c r="F45" s="9" t="e" cm="1">
        <f t="array" aca="1" ref="F45" ca="1">IF(OR(INDIRECT(CONCATENATE("Data!",ADDRESS($O$17+T46,$P$17+AD46)))="",NOT(Viewer!$B$5)),NA(),INDIRECT(CONCATENATE("Data!",ADDRESS($O$17+T46,$P$17+AD46))))</f>
        <v>#N/A</v>
      </c>
      <c r="G45" s="9" t="e" cm="1">
        <f t="array" aca="1" ref="G45" ca="1">IF(OR(INDIRECT(CONCATENATE("Data!",ADDRESS($O$17+U46,$P$17+AE46)))="",NOT(Viewer!$B$6)),NA(),INDIRECT(CONCATENATE("Data!",ADDRESS($O$17+U46,$P$17+AE46))))</f>
        <v>#N/A</v>
      </c>
      <c r="H45" s="9" t="e" cm="1">
        <f t="array" aca="1" ref="H45" ca="1">IF(OR(INDIRECT(CONCATENATE("Data!",ADDRESS($O$17+V46,$P$17+AF46)))="",NOT(Viewer!$B$7)),NA(),INDIRECT(CONCATENATE("Data!",ADDRESS($O$17+V46,$P$17+AF46))))</f>
        <v>#N/A</v>
      </c>
      <c r="I45" s="10" t="e" cm="1">
        <f t="array" aca="1" ref="I45" ca="1">IF(OR(INDIRECT(CONCATENATE("Data!",ADDRESS($O$17+W46,$P$17+AG46)))="",NOT(Viewer!$B$8)),NA(),INDIRECT(CONCATENATE("Data!",ADDRESS($O$17+W46,$P$17+AG46))))</f>
        <v>#N/A</v>
      </c>
      <c r="J45" s="8" t="e" cm="1">
        <f t="array" aca="1" ref="J45" ca="1">IF(OR(INDIRECT(CONCATENATE("Data!",ADDRESS($O$17+X46,$P$17+AH46)))="",NOT(Viewer!$B$6)),NA(),INDIRECT(CONCATENATE("Data!",ADDRESS($O$17+X46,$P$17+AH46))))</f>
        <v>#N/A</v>
      </c>
      <c r="K45" s="9" t="e" cm="1">
        <f t="array" aca="1" ref="K45" ca="1">IF(OR(INDIRECT(CONCATENATE("Data!",ADDRESS($O$17+Y46,$P$17+AI46)))="",NOT(Viewer!$B$5)),NA(),INDIRECT(CONCATENATE("Data!",ADDRESS($O$17+Y46,$P$17+AI46))))</f>
        <v>#N/A</v>
      </c>
      <c r="L45" s="9" t="e" cm="1">
        <f t="array" aca="1" ref="L45" ca="1">IF(OR(INDIRECT(CONCATENATE("Data!",ADDRESS($O$17+Z46,$P$17+AJ46)))="",NOT(Viewer!$B$6)),NA(),INDIRECT(CONCATENATE("Data!",ADDRESS($O$17+Z46,$P$17+AJ46))))</f>
        <v>#N/A</v>
      </c>
      <c r="M45" s="9" t="e" cm="1">
        <f t="array" aca="1" ref="M45" ca="1">IF(OR(INDIRECT(CONCATENATE("Data!",ADDRESS($O$17+AA46,$P$17+AK46)))="",NOT(Viewer!$B$7)),NA(),INDIRECT(CONCATENATE("Data!",ADDRESS($O$17+AA46,$P$17+AK46))))</f>
        <v>#N/A</v>
      </c>
      <c r="N45" s="10" t="e" cm="1">
        <f t="array" aca="1" ref="N45" ca="1">IF(OR(INDIRECT(CONCATENATE("Data!",ADDRESS($O$17+AB46,$P$17+AL46)))="",NOT(Viewer!$B$8)),NA(),INDIRECT(CONCATENATE("Data!",ADDRESS($O$17+AB46,$P$17+AL46))))</f>
        <v>#N/A</v>
      </c>
      <c r="S45" s="8">
        <v>45</v>
      </c>
      <c r="T45" s="9">
        <v>45</v>
      </c>
      <c r="U45" s="9">
        <v>45</v>
      </c>
      <c r="V45" s="9">
        <v>45</v>
      </c>
      <c r="W45" s="10">
        <v>45</v>
      </c>
      <c r="X45" s="9">
        <v>45</v>
      </c>
      <c r="Y45" s="9">
        <v>45</v>
      </c>
      <c r="Z45" s="9">
        <v>45</v>
      </c>
      <c r="AA45" s="9">
        <v>45</v>
      </c>
      <c r="AB45" s="10">
        <v>45</v>
      </c>
      <c r="AC45" s="8">
        <v>0</v>
      </c>
      <c r="AD45" s="9">
        <v>1</v>
      </c>
      <c r="AE45" s="9">
        <v>2</v>
      </c>
      <c r="AF45" s="9">
        <v>3</v>
      </c>
      <c r="AG45" s="9">
        <v>4</v>
      </c>
      <c r="AH45" s="9">
        <v>5</v>
      </c>
      <c r="AI45" s="9">
        <v>6</v>
      </c>
      <c r="AJ45" s="9">
        <v>7</v>
      </c>
      <c r="AK45" s="9">
        <v>8</v>
      </c>
      <c r="AL45" s="9">
        <v>9</v>
      </c>
    </row>
    <row r="46" spans="1:38" x14ac:dyDescent="0.25">
      <c r="A46" s="9" t="e">
        <f>IF($R$3=1,43.28,NA())</f>
        <v>#N/A</v>
      </c>
      <c r="B46" s="9" t="e">
        <f>IF($R$3=1,1.211,NA())</f>
        <v>#N/A</v>
      </c>
      <c r="C46" s="9"/>
      <c r="D46" s="10">
        <v>2.4</v>
      </c>
      <c r="E46" s="8" t="e" cm="1">
        <f t="array" aca="1" ref="E46" ca="1">IF(OR(INDIRECT(CONCATENATE("Data!",ADDRESS($O$17+S47,$P$17+AC47)))="",NOT(Viewer!$B$6)),NA(),INDIRECT(CONCATENATE("Data!",ADDRESS($O$17+S47,$P$17+AC47))))</f>
        <v>#N/A</v>
      </c>
      <c r="F46" s="9" t="e" cm="1">
        <f t="array" aca="1" ref="F46" ca="1">IF(OR(INDIRECT(CONCATENATE("Data!",ADDRESS($O$17+T47,$P$17+AD47)))="",NOT(Viewer!$B$5)),NA(),INDIRECT(CONCATENATE("Data!",ADDRESS($O$17+T47,$P$17+AD47))))</f>
        <v>#N/A</v>
      </c>
      <c r="G46" s="9" t="e" cm="1">
        <f t="array" aca="1" ref="G46" ca="1">IF(OR(INDIRECT(CONCATENATE("Data!",ADDRESS($O$17+U47,$P$17+AE47)))="",NOT(Viewer!$B$6)),NA(),INDIRECT(CONCATENATE("Data!",ADDRESS($O$17+U47,$P$17+AE47))))</f>
        <v>#N/A</v>
      </c>
      <c r="H46" s="9" t="e" cm="1">
        <f t="array" aca="1" ref="H46" ca="1">IF(OR(INDIRECT(CONCATENATE("Data!",ADDRESS($O$17+V47,$P$17+AF47)))="",NOT(Viewer!$B$7)),NA(),INDIRECT(CONCATENATE("Data!",ADDRESS($O$17+V47,$P$17+AF47))))</f>
        <v>#N/A</v>
      </c>
      <c r="I46" s="10" t="e" cm="1">
        <f t="array" aca="1" ref="I46" ca="1">IF(OR(INDIRECT(CONCATENATE("Data!",ADDRESS($O$17+W47,$P$17+AG47)))="",NOT(Viewer!$B$8)),NA(),INDIRECT(CONCATENATE("Data!",ADDRESS($O$17+W47,$P$17+AG47))))</f>
        <v>#N/A</v>
      </c>
      <c r="J46" s="8" t="e" cm="1">
        <f t="array" aca="1" ref="J46" ca="1">IF(OR(INDIRECT(CONCATENATE("Data!",ADDRESS($O$17+X47,$P$17+AH47)))="",NOT(Viewer!$B$6)),NA(),INDIRECT(CONCATENATE("Data!",ADDRESS($O$17+X47,$P$17+AH47))))</f>
        <v>#N/A</v>
      </c>
      <c r="K46" s="9" t="e" cm="1">
        <f t="array" aca="1" ref="K46" ca="1">IF(OR(INDIRECT(CONCATENATE("Data!",ADDRESS($O$17+Y47,$P$17+AI47)))="",NOT(Viewer!$B$5)),NA(),INDIRECT(CONCATENATE("Data!",ADDRESS($O$17+Y47,$P$17+AI47))))</f>
        <v>#N/A</v>
      </c>
      <c r="L46" s="9" t="e" cm="1">
        <f t="array" aca="1" ref="L46" ca="1">IF(OR(INDIRECT(CONCATENATE("Data!",ADDRESS($O$17+Z47,$P$17+AJ47)))="",NOT(Viewer!$B$6)),NA(),INDIRECT(CONCATENATE("Data!",ADDRESS($O$17+Z47,$P$17+AJ47))))</f>
        <v>#N/A</v>
      </c>
      <c r="M46" s="9" t="e" cm="1">
        <f t="array" aca="1" ref="M46" ca="1">IF(OR(INDIRECT(CONCATENATE("Data!",ADDRESS($O$17+AA47,$P$17+AK47)))="",NOT(Viewer!$B$7)),NA(),INDIRECT(CONCATENATE("Data!",ADDRESS($O$17+AA47,$P$17+AK47))))</f>
        <v>#N/A</v>
      </c>
      <c r="N46" s="10" t="e" cm="1">
        <f t="array" aca="1" ref="N46" ca="1">IF(OR(INDIRECT(CONCATENATE("Data!",ADDRESS($O$17+AB47,$P$17+AL47)))="",NOT(Viewer!$B$8)),NA(),INDIRECT(CONCATENATE("Data!",ADDRESS($O$17+AB47,$P$17+AL47))))</f>
        <v>#N/A</v>
      </c>
      <c r="S46" s="8">
        <v>46</v>
      </c>
      <c r="T46" s="9">
        <v>46</v>
      </c>
      <c r="U46" s="9">
        <v>46</v>
      </c>
      <c r="V46" s="9">
        <v>46</v>
      </c>
      <c r="W46" s="10">
        <v>46</v>
      </c>
      <c r="X46" s="9">
        <v>46</v>
      </c>
      <c r="Y46" s="9">
        <v>46</v>
      </c>
      <c r="Z46" s="9">
        <v>46</v>
      </c>
      <c r="AA46" s="9">
        <v>46</v>
      </c>
      <c r="AB46" s="10">
        <v>46</v>
      </c>
      <c r="AC46" s="8">
        <v>0</v>
      </c>
      <c r="AD46" s="9">
        <v>1</v>
      </c>
      <c r="AE46" s="9">
        <v>2</v>
      </c>
      <c r="AF46" s="9">
        <v>3</v>
      </c>
      <c r="AG46" s="9">
        <v>4</v>
      </c>
      <c r="AH46" s="9">
        <v>5</v>
      </c>
      <c r="AI46" s="9">
        <v>6</v>
      </c>
      <c r="AJ46" s="9">
        <v>7</v>
      </c>
      <c r="AK46" s="9">
        <v>8</v>
      </c>
      <c r="AL46" s="9">
        <v>9</v>
      </c>
    </row>
    <row r="47" spans="1:38" x14ac:dyDescent="0.25">
      <c r="A47" s="9" t="e">
        <f>IF($R$3=1,43.55,NA())</f>
        <v>#N/A</v>
      </c>
      <c r="B47" s="9" t="e">
        <f>IF($R$3=1,1.183,NA())</f>
        <v>#N/A</v>
      </c>
      <c r="C47" s="9"/>
      <c r="D47" s="10">
        <v>2.5</v>
      </c>
      <c r="E47" s="8" t="e" cm="1">
        <f t="array" aca="1" ref="E47" ca="1">IF(OR(INDIRECT(CONCATENATE("Data!",ADDRESS($O$17+S48,$P$17+AC48)))="",NOT(Viewer!$B$6)),NA(),INDIRECT(CONCATENATE("Data!",ADDRESS($O$17+S48,$P$17+AC48))))</f>
        <v>#N/A</v>
      </c>
      <c r="F47" s="9" t="e" cm="1">
        <f t="array" aca="1" ref="F47" ca="1">IF(OR(INDIRECT(CONCATENATE("Data!",ADDRESS($O$17+T48,$P$17+AD48)))="",NOT(Viewer!$B$5)),NA(),INDIRECT(CONCATENATE("Data!",ADDRESS($O$17+T48,$P$17+AD48))))</f>
        <v>#N/A</v>
      </c>
      <c r="G47" s="9" t="e" cm="1">
        <f t="array" aca="1" ref="G47" ca="1">IF(OR(INDIRECT(CONCATENATE("Data!",ADDRESS($O$17+U48,$P$17+AE48)))="",NOT(Viewer!$B$6)),NA(),INDIRECT(CONCATENATE("Data!",ADDRESS($O$17+U48,$P$17+AE48))))</f>
        <v>#N/A</v>
      </c>
      <c r="H47" s="9" t="e" cm="1">
        <f t="array" aca="1" ref="H47" ca="1">IF(OR(INDIRECT(CONCATENATE("Data!",ADDRESS($O$17+V48,$P$17+AF48)))="",NOT(Viewer!$B$7)),NA(),INDIRECT(CONCATENATE("Data!",ADDRESS($O$17+V48,$P$17+AF48))))</f>
        <v>#N/A</v>
      </c>
      <c r="I47" s="10" t="e" cm="1">
        <f t="array" aca="1" ref="I47" ca="1">IF(OR(INDIRECT(CONCATENATE("Data!",ADDRESS($O$17+W48,$P$17+AG48)))="",NOT(Viewer!$B$8)),NA(),INDIRECT(CONCATENATE("Data!",ADDRESS($O$17+W48,$P$17+AG48))))</f>
        <v>#N/A</v>
      </c>
      <c r="J47" s="8" t="e" cm="1">
        <f t="array" aca="1" ref="J47" ca="1">IF(OR(INDIRECT(CONCATENATE("Data!",ADDRESS($O$17+X48,$P$17+AH48)))="",NOT(Viewer!$B$6)),NA(),INDIRECT(CONCATENATE("Data!",ADDRESS($O$17+X48,$P$17+AH48))))</f>
        <v>#N/A</v>
      </c>
      <c r="K47" s="9" t="e" cm="1">
        <f t="array" aca="1" ref="K47" ca="1">IF(OR(INDIRECT(CONCATENATE("Data!",ADDRESS($O$17+Y48,$P$17+AI48)))="",NOT(Viewer!$B$5)),NA(),INDIRECT(CONCATENATE("Data!",ADDRESS($O$17+Y48,$P$17+AI48))))</f>
        <v>#N/A</v>
      </c>
      <c r="L47" s="9" t="e" cm="1">
        <f t="array" aca="1" ref="L47" ca="1">IF(OR(INDIRECT(CONCATENATE("Data!",ADDRESS($O$17+Z48,$P$17+AJ48)))="",NOT(Viewer!$B$6)),NA(),INDIRECT(CONCATENATE("Data!",ADDRESS($O$17+Z48,$P$17+AJ48))))</f>
        <v>#N/A</v>
      </c>
      <c r="M47" s="9" t="e" cm="1">
        <f t="array" aca="1" ref="M47" ca="1">IF(OR(INDIRECT(CONCATENATE("Data!",ADDRESS($O$17+AA48,$P$17+AK48)))="",NOT(Viewer!$B$7)),NA(),INDIRECT(CONCATENATE("Data!",ADDRESS($O$17+AA48,$P$17+AK48))))</f>
        <v>#N/A</v>
      </c>
      <c r="N47" s="10" t="e" cm="1">
        <f t="array" aca="1" ref="N47" ca="1">IF(OR(INDIRECT(CONCATENATE("Data!",ADDRESS($O$17+AB48,$P$17+AL48)))="",NOT(Viewer!$B$8)),NA(),INDIRECT(CONCATENATE("Data!",ADDRESS($O$17+AB48,$P$17+AL48))))</f>
        <v>#N/A</v>
      </c>
      <c r="S47" s="8">
        <v>47</v>
      </c>
      <c r="T47" s="9">
        <v>47</v>
      </c>
      <c r="U47" s="9">
        <v>47</v>
      </c>
      <c r="V47" s="9">
        <v>47</v>
      </c>
      <c r="W47" s="10">
        <v>47</v>
      </c>
      <c r="X47" s="9">
        <v>47</v>
      </c>
      <c r="Y47" s="9">
        <v>47</v>
      </c>
      <c r="Z47" s="9">
        <v>47</v>
      </c>
      <c r="AA47" s="9">
        <v>47</v>
      </c>
      <c r="AB47" s="10">
        <v>47</v>
      </c>
      <c r="AC47" s="8">
        <v>0</v>
      </c>
      <c r="AD47" s="9">
        <v>1</v>
      </c>
      <c r="AE47" s="9">
        <v>2</v>
      </c>
      <c r="AF47" s="9">
        <v>3</v>
      </c>
      <c r="AG47" s="9">
        <v>4</v>
      </c>
      <c r="AH47" s="9">
        <v>5</v>
      </c>
      <c r="AI47" s="9">
        <v>6</v>
      </c>
      <c r="AJ47" s="9">
        <v>7</v>
      </c>
      <c r="AK47" s="9">
        <v>8</v>
      </c>
      <c r="AL47" s="9">
        <v>9</v>
      </c>
    </row>
    <row r="48" spans="1:38" x14ac:dyDescent="0.25">
      <c r="A48" s="9" t="e">
        <f>IF($R$3=1,45.59,NA())</f>
        <v>#N/A</v>
      </c>
      <c r="B48" s="9" t="e">
        <f>IF($R$3=1,1.16,NA())</f>
        <v>#N/A</v>
      </c>
      <c r="C48" s="9"/>
      <c r="D48" s="10">
        <v>2.6</v>
      </c>
      <c r="E48" s="8" t="e" cm="1">
        <f t="array" aca="1" ref="E48" ca="1">IF(OR(INDIRECT(CONCATENATE("Data!",ADDRESS($O$17+S49,$P$17+AC49)))="",NOT(Viewer!$B$6)),NA(),INDIRECT(CONCATENATE("Data!",ADDRESS($O$17+S49,$P$17+AC49))))</f>
        <v>#N/A</v>
      </c>
      <c r="F48" s="9" t="e" cm="1">
        <f t="array" aca="1" ref="F48" ca="1">IF(OR(INDIRECT(CONCATENATE("Data!",ADDRESS($O$17+T49,$P$17+AD49)))="",NOT(Viewer!$B$5)),NA(),INDIRECT(CONCATENATE("Data!",ADDRESS($O$17+T49,$P$17+AD49))))</f>
        <v>#N/A</v>
      </c>
      <c r="G48" s="9" t="e" cm="1">
        <f t="array" aca="1" ref="G48" ca="1">IF(OR(INDIRECT(CONCATENATE("Data!",ADDRESS($O$17+U49,$P$17+AE49)))="",NOT(Viewer!$B$6)),NA(),INDIRECT(CONCATENATE("Data!",ADDRESS($O$17+U49,$P$17+AE49))))</f>
        <v>#N/A</v>
      </c>
      <c r="H48" s="9" t="e" cm="1">
        <f t="array" aca="1" ref="H48" ca="1">IF(OR(INDIRECT(CONCATENATE("Data!",ADDRESS($O$17+V49,$P$17+AF49)))="",NOT(Viewer!$B$7)),NA(),INDIRECT(CONCATENATE("Data!",ADDRESS($O$17+V49,$P$17+AF49))))</f>
        <v>#N/A</v>
      </c>
      <c r="I48" s="10" t="e" cm="1">
        <f t="array" aca="1" ref="I48" ca="1">IF(OR(INDIRECT(CONCATENATE("Data!",ADDRESS($O$17+W49,$P$17+AG49)))="",NOT(Viewer!$B$8)),NA(),INDIRECT(CONCATENATE("Data!",ADDRESS($O$17+W49,$P$17+AG49))))</f>
        <v>#N/A</v>
      </c>
      <c r="J48" s="8" t="e" cm="1">
        <f t="array" aca="1" ref="J48" ca="1">IF(OR(INDIRECT(CONCATENATE("Data!",ADDRESS($O$17+X49,$P$17+AH49)))="",NOT(Viewer!$B$6)),NA(),INDIRECT(CONCATENATE("Data!",ADDRESS($O$17+X49,$P$17+AH49))))</f>
        <v>#N/A</v>
      </c>
      <c r="K48" s="9" t="e" cm="1">
        <f t="array" aca="1" ref="K48" ca="1">IF(OR(INDIRECT(CONCATENATE("Data!",ADDRESS($O$17+Y49,$P$17+AI49)))="",NOT(Viewer!$B$5)),NA(),INDIRECT(CONCATENATE("Data!",ADDRESS($O$17+Y49,$P$17+AI49))))</f>
        <v>#N/A</v>
      </c>
      <c r="L48" s="9" t="e" cm="1">
        <f t="array" aca="1" ref="L48" ca="1">IF(OR(INDIRECT(CONCATENATE("Data!",ADDRESS($O$17+Z49,$P$17+AJ49)))="",NOT(Viewer!$B$6)),NA(),INDIRECT(CONCATENATE("Data!",ADDRESS($O$17+Z49,$P$17+AJ49))))</f>
        <v>#N/A</v>
      </c>
      <c r="M48" s="9" t="e" cm="1">
        <f t="array" aca="1" ref="M48" ca="1">IF(OR(INDIRECT(CONCATENATE("Data!",ADDRESS($O$17+AA49,$P$17+AK49)))="",NOT(Viewer!$B$7)),NA(),INDIRECT(CONCATENATE("Data!",ADDRESS($O$17+AA49,$P$17+AK49))))</f>
        <v>#N/A</v>
      </c>
      <c r="N48" s="10" t="e" cm="1">
        <f t="array" aca="1" ref="N48" ca="1">IF(OR(INDIRECT(CONCATENATE("Data!",ADDRESS($O$17+AB49,$P$17+AL49)))="",NOT(Viewer!$B$8)),NA(),INDIRECT(CONCATENATE("Data!",ADDRESS($O$17+AB49,$P$17+AL49))))</f>
        <v>#N/A</v>
      </c>
      <c r="S48" s="8">
        <v>48</v>
      </c>
      <c r="T48" s="9">
        <v>48</v>
      </c>
      <c r="U48" s="9">
        <v>48</v>
      </c>
      <c r="V48" s="9">
        <v>48</v>
      </c>
      <c r="W48" s="10">
        <v>48</v>
      </c>
      <c r="X48" s="9">
        <v>48</v>
      </c>
      <c r="Y48" s="9">
        <v>48</v>
      </c>
      <c r="Z48" s="9">
        <v>48</v>
      </c>
      <c r="AA48" s="9">
        <v>48</v>
      </c>
      <c r="AB48" s="10">
        <v>48</v>
      </c>
      <c r="AC48" s="8">
        <v>0</v>
      </c>
      <c r="AD48" s="9">
        <v>1</v>
      </c>
      <c r="AE48" s="9">
        <v>2</v>
      </c>
      <c r="AF48" s="9">
        <v>3</v>
      </c>
      <c r="AG48" s="9">
        <v>4</v>
      </c>
      <c r="AH48" s="9">
        <v>5</v>
      </c>
      <c r="AI48" s="9">
        <v>6</v>
      </c>
      <c r="AJ48" s="9">
        <v>7</v>
      </c>
      <c r="AK48" s="9">
        <v>8</v>
      </c>
      <c r="AL48" s="9">
        <v>9</v>
      </c>
    </row>
    <row r="49" spans="1:38" x14ac:dyDescent="0.25">
      <c r="A49" s="9" t="e">
        <f>IF($R$3=1,50.24,NA())</f>
        <v>#N/A</v>
      </c>
      <c r="B49" s="9" t="e">
        <f>IF($R$3=1,1.151,NA())</f>
        <v>#N/A</v>
      </c>
      <c r="C49" s="9"/>
      <c r="D49" s="10">
        <v>2.7</v>
      </c>
      <c r="E49" s="8" t="e" cm="1">
        <f t="array" aca="1" ref="E49" ca="1">IF(OR(INDIRECT(CONCATENATE("Data!",ADDRESS($O$17+S50,$P$17+AC50)))="",NOT(Viewer!$B$6)),NA(),INDIRECT(CONCATENATE("Data!",ADDRESS($O$17+S50,$P$17+AC50))))</f>
        <v>#N/A</v>
      </c>
      <c r="F49" s="9" t="e" cm="1">
        <f t="array" aca="1" ref="F49" ca="1">IF(OR(INDIRECT(CONCATENATE("Data!",ADDRESS($O$17+T50,$P$17+AD50)))="",NOT(Viewer!$B$5)),NA(),INDIRECT(CONCATENATE("Data!",ADDRESS($O$17+T50,$P$17+AD50))))</f>
        <v>#N/A</v>
      </c>
      <c r="G49" s="9" t="e" cm="1">
        <f t="array" aca="1" ref="G49" ca="1">IF(OR(INDIRECT(CONCATENATE("Data!",ADDRESS($O$17+U50,$P$17+AE50)))="",NOT(Viewer!$B$6)),NA(),INDIRECT(CONCATENATE("Data!",ADDRESS($O$17+U50,$P$17+AE50))))</f>
        <v>#N/A</v>
      </c>
      <c r="H49" s="9" t="e" cm="1">
        <f t="array" aca="1" ref="H49" ca="1">IF(OR(INDIRECT(CONCATENATE("Data!",ADDRESS($O$17+V50,$P$17+AF50)))="",NOT(Viewer!$B$7)),NA(),INDIRECT(CONCATENATE("Data!",ADDRESS($O$17+V50,$P$17+AF50))))</f>
        <v>#N/A</v>
      </c>
      <c r="I49" s="10" t="e" cm="1">
        <f t="array" aca="1" ref="I49" ca="1">IF(OR(INDIRECT(CONCATENATE("Data!",ADDRESS($O$17+W50,$P$17+AG50)))="",NOT(Viewer!$B$8)),NA(),INDIRECT(CONCATENATE("Data!",ADDRESS($O$17+W50,$P$17+AG50))))</f>
        <v>#N/A</v>
      </c>
      <c r="J49" s="8" t="e" cm="1">
        <f t="array" aca="1" ref="J49" ca="1">IF(OR(INDIRECT(CONCATENATE("Data!",ADDRESS($O$17+X50,$P$17+AH50)))="",NOT(Viewer!$B$6)),NA(),INDIRECT(CONCATENATE("Data!",ADDRESS($O$17+X50,$P$17+AH50))))</f>
        <v>#N/A</v>
      </c>
      <c r="K49" s="9" t="e" cm="1">
        <f t="array" aca="1" ref="K49" ca="1">IF(OR(INDIRECT(CONCATENATE("Data!",ADDRESS($O$17+Y50,$P$17+AI50)))="",NOT(Viewer!$B$5)),NA(),INDIRECT(CONCATENATE("Data!",ADDRESS($O$17+Y50,$P$17+AI50))))</f>
        <v>#N/A</v>
      </c>
      <c r="L49" s="9" t="e" cm="1">
        <f t="array" aca="1" ref="L49" ca="1">IF(OR(INDIRECT(CONCATENATE("Data!",ADDRESS($O$17+Z50,$P$17+AJ50)))="",NOT(Viewer!$B$6)),NA(),INDIRECT(CONCATENATE("Data!",ADDRESS($O$17+Z50,$P$17+AJ50))))</f>
        <v>#N/A</v>
      </c>
      <c r="M49" s="9" t="e" cm="1">
        <f t="array" aca="1" ref="M49" ca="1">IF(OR(INDIRECT(CONCATENATE("Data!",ADDRESS($O$17+AA50,$P$17+AK50)))="",NOT(Viewer!$B$7)),NA(),INDIRECT(CONCATENATE("Data!",ADDRESS($O$17+AA50,$P$17+AK50))))</f>
        <v>#N/A</v>
      </c>
      <c r="N49" s="10" t="e" cm="1">
        <f t="array" aca="1" ref="N49" ca="1">IF(OR(INDIRECT(CONCATENATE("Data!",ADDRESS($O$17+AB50,$P$17+AL50)))="",NOT(Viewer!$B$8)),NA(),INDIRECT(CONCATENATE("Data!",ADDRESS($O$17+AB50,$P$17+AL50))))</f>
        <v>#N/A</v>
      </c>
      <c r="S49" s="8">
        <v>49</v>
      </c>
      <c r="T49" s="9">
        <v>49</v>
      </c>
      <c r="U49" s="9">
        <v>49</v>
      </c>
      <c r="V49" s="9">
        <v>49</v>
      </c>
      <c r="W49" s="10">
        <v>49</v>
      </c>
      <c r="X49" s="9">
        <v>49</v>
      </c>
      <c r="Y49" s="9">
        <v>49</v>
      </c>
      <c r="Z49" s="9">
        <v>49</v>
      </c>
      <c r="AA49" s="9">
        <v>49</v>
      </c>
      <c r="AB49" s="10">
        <v>49</v>
      </c>
      <c r="AC49" s="8">
        <v>0</v>
      </c>
      <c r="AD49" s="9">
        <v>1</v>
      </c>
      <c r="AE49" s="9">
        <v>2</v>
      </c>
      <c r="AF49" s="9">
        <v>3</v>
      </c>
      <c r="AG49" s="9">
        <v>4</v>
      </c>
      <c r="AH49" s="9">
        <v>5</v>
      </c>
      <c r="AI49" s="9">
        <v>6</v>
      </c>
      <c r="AJ49" s="9">
        <v>7</v>
      </c>
      <c r="AK49" s="9">
        <v>8</v>
      </c>
      <c r="AL49" s="9">
        <v>9</v>
      </c>
    </row>
    <row r="50" spans="1:38" x14ac:dyDescent="0.25">
      <c r="A50" s="9" t="e">
        <f>IF($R$3=1,56.48,NA())</f>
        <v>#N/A</v>
      </c>
      <c r="B50" s="9" t="e">
        <f>IF($R$3=1,1.147,NA())</f>
        <v>#N/A</v>
      </c>
      <c r="C50" s="9"/>
      <c r="D50" s="10">
        <v>2.8</v>
      </c>
      <c r="E50" s="8" t="e" cm="1">
        <f t="array" aca="1" ref="E50" ca="1">IF(OR(INDIRECT(CONCATENATE("Data!",ADDRESS($O$17+S51,$P$17+AC51)))="",NOT(Viewer!$B$6)),NA(),INDIRECT(CONCATENATE("Data!",ADDRESS($O$17+S51,$P$17+AC51))))</f>
        <v>#N/A</v>
      </c>
      <c r="F50" s="9" t="e" cm="1">
        <f t="array" aca="1" ref="F50" ca="1">IF(OR(INDIRECT(CONCATENATE("Data!",ADDRESS($O$17+T51,$P$17+AD51)))="",NOT(Viewer!$B$5)),NA(),INDIRECT(CONCATENATE("Data!",ADDRESS($O$17+T51,$P$17+AD51))))</f>
        <v>#N/A</v>
      </c>
      <c r="G50" s="9" t="e" cm="1">
        <f t="array" aca="1" ref="G50" ca="1">IF(OR(INDIRECT(CONCATENATE("Data!",ADDRESS($O$17+U51,$P$17+AE51)))="",NOT(Viewer!$B$6)),NA(),INDIRECT(CONCATENATE("Data!",ADDRESS($O$17+U51,$P$17+AE51))))</f>
        <v>#N/A</v>
      </c>
      <c r="H50" s="9" t="e" cm="1">
        <f t="array" aca="1" ref="H50" ca="1">IF(OR(INDIRECT(CONCATENATE("Data!",ADDRESS($O$17+V51,$P$17+AF51)))="",NOT(Viewer!$B$7)),NA(),INDIRECT(CONCATENATE("Data!",ADDRESS($O$17+V51,$P$17+AF51))))</f>
        <v>#N/A</v>
      </c>
      <c r="I50" s="10" t="e" cm="1">
        <f t="array" aca="1" ref="I50" ca="1">IF(OR(INDIRECT(CONCATENATE("Data!",ADDRESS($O$17+W51,$P$17+AG51)))="",NOT(Viewer!$B$8)),NA(),INDIRECT(CONCATENATE("Data!",ADDRESS($O$17+W51,$P$17+AG51))))</f>
        <v>#N/A</v>
      </c>
      <c r="J50" s="8" t="e" cm="1">
        <f t="array" aca="1" ref="J50" ca="1">IF(OR(INDIRECT(CONCATENATE("Data!",ADDRESS($O$17+X51,$P$17+AH51)))="",NOT(Viewer!$B$6)),NA(),INDIRECT(CONCATENATE("Data!",ADDRESS($O$17+X51,$P$17+AH51))))</f>
        <v>#N/A</v>
      </c>
      <c r="K50" s="9" t="e" cm="1">
        <f t="array" aca="1" ref="K50" ca="1">IF(OR(INDIRECT(CONCATENATE("Data!",ADDRESS($O$17+Y51,$P$17+AI51)))="",NOT(Viewer!$B$5)),NA(),INDIRECT(CONCATENATE("Data!",ADDRESS($O$17+Y51,$P$17+AI51))))</f>
        <v>#N/A</v>
      </c>
      <c r="L50" s="9" t="e" cm="1">
        <f t="array" aca="1" ref="L50" ca="1">IF(OR(INDIRECT(CONCATENATE("Data!",ADDRESS($O$17+Z51,$P$17+AJ51)))="",NOT(Viewer!$B$6)),NA(),INDIRECT(CONCATENATE("Data!",ADDRESS($O$17+Z51,$P$17+AJ51))))</f>
        <v>#N/A</v>
      </c>
      <c r="M50" s="9" t="e" cm="1">
        <f t="array" aca="1" ref="M50" ca="1">IF(OR(INDIRECT(CONCATENATE("Data!",ADDRESS($O$17+AA51,$P$17+AK51)))="",NOT(Viewer!$B$7)),NA(),INDIRECT(CONCATENATE("Data!",ADDRESS($O$17+AA51,$P$17+AK51))))</f>
        <v>#N/A</v>
      </c>
      <c r="N50" s="10" t="e" cm="1">
        <f t="array" aca="1" ref="N50" ca="1">IF(OR(INDIRECT(CONCATENATE("Data!",ADDRESS($O$17+AB51,$P$17+AL51)))="",NOT(Viewer!$B$8)),NA(),INDIRECT(CONCATENATE("Data!",ADDRESS($O$17+AB51,$P$17+AL51))))</f>
        <v>#N/A</v>
      </c>
      <c r="S50" s="8">
        <v>50</v>
      </c>
      <c r="T50" s="9">
        <v>50</v>
      </c>
      <c r="U50" s="9">
        <v>50</v>
      </c>
      <c r="V50" s="9">
        <v>50</v>
      </c>
      <c r="W50" s="10">
        <v>50</v>
      </c>
      <c r="X50" s="9">
        <v>50</v>
      </c>
      <c r="Y50" s="9">
        <v>50</v>
      </c>
      <c r="Z50" s="9">
        <v>50</v>
      </c>
      <c r="AA50" s="9">
        <v>50</v>
      </c>
      <c r="AB50" s="10">
        <v>50</v>
      </c>
      <c r="AC50" s="8">
        <v>0</v>
      </c>
      <c r="AD50" s="9">
        <v>1</v>
      </c>
      <c r="AE50" s="9">
        <v>2</v>
      </c>
      <c r="AF50" s="9">
        <v>3</v>
      </c>
      <c r="AG50" s="9">
        <v>4</v>
      </c>
      <c r="AH50" s="9">
        <v>5</v>
      </c>
      <c r="AI50" s="9">
        <v>6</v>
      </c>
      <c r="AJ50" s="9">
        <v>7</v>
      </c>
      <c r="AK50" s="9">
        <v>8</v>
      </c>
      <c r="AL50" s="9">
        <v>9</v>
      </c>
    </row>
    <row r="51" spans="1:38" x14ac:dyDescent="0.25">
      <c r="A51" s="40" t="e">
        <f>IF($R$3=1,46.85,NA())</f>
        <v>#N/A</v>
      </c>
      <c r="B51" s="40" t="e">
        <f>IF($R$3=1,1.111,NA())</f>
        <v>#N/A</v>
      </c>
      <c r="C51" s="40"/>
      <c r="D51" s="41">
        <v>2.9</v>
      </c>
      <c r="E51" s="8" t="e" cm="1">
        <f t="array" aca="1" ref="E51" ca="1">IF(OR(INDIRECT(CONCATENATE("Data!",ADDRESS($O$17+S52,$P$17+AC52)))="",NOT(Viewer!$B$6)),NA(),INDIRECT(CONCATENATE("Data!",ADDRESS($O$17+S52,$P$17+AC52))))</f>
        <v>#N/A</v>
      </c>
      <c r="F51" s="9" t="e" cm="1">
        <f t="array" aca="1" ref="F51" ca="1">IF(OR(INDIRECT(CONCATENATE("Data!",ADDRESS($O$17+T52,$P$17+AD52)))="",NOT(Viewer!$B$5)),NA(),INDIRECT(CONCATENATE("Data!",ADDRESS($O$17+T52,$P$17+AD52))))</f>
        <v>#N/A</v>
      </c>
      <c r="G51" s="9" t="e" cm="1">
        <f t="array" aca="1" ref="G51" ca="1">IF(OR(INDIRECT(CONCATENATE("Data!",ADDRESS($O$17+U52,$P$17+AE52)))="",NOT(Viewer!$B$6)),NA(),INDIRECT(CONCATENATE("Data!",ADDRESS($O$17+U52,$P$17+AE52))))</f>
        <v>#N/A</v>
      </c>
      <c r="H51" s="9" t="e" cm="1">
        <f t="array" aca="1" ref="H51" ca="1">IF(OR(INDIRECT(CONCATENATE("Data!",ADDRESS($O$17+V52,$P$17+AF52)))="",NOT(Viewer!$B$7)),NA(),INDIRECT(CONCATENATE("Data!",ADDRESS($O$17+V52,$P$17+AF52))))</f>
        <v>#N/A</v>
      </c>
      <c r="I51" s="10" t="e" cm="1">
        <f t="array" aca="1" ref="I51" ca="1">IF(OR(INDIRECT(CONCATENATE("Data!",ADDRESS($O$17+W52,$P$17+AG52)))="",NOT(Viewer!$B$8)),NA(),INDIRECT(CONCATENATE("Data!",ADDRESS($O$17+W52,$P$17+AG52))))</f>
        <v>#N/A</v>
      </c>
      <c r="J51" s="8" t="e" cm="1">
        <f t="array" aca="1" ref="J51" ca="1">IF(OR(INDIRECT(CONCATENATE("Data!",ADDRESS($O$17+X52,$P$17+AH52)))="",NOT(Viewer!$B$6)),NA(),INDIRECT(CONCATENATE("Data!",ADDRESS($O$17+X52,$P$17+AH52))))</f>
        <v>#N/A</v>
      </c>
      <c r="K51" s="9" t="e" cm="1">
        <f t="array" aca="1" ref="K51" ca="1">IF(OR(INDIRECT(CONCATENATE("Data!",ADDRESS($O$17+Y52,$P$17+AI52)))="",NOT(Viewer!$B$5)),NA(),INDIRECT(CONCATENATE("Data!",ADDRESS($O$17+Y52,$P$17+AI52))))</f>
        <v>#N/A</v>
      </c>
      <c r="L51" s="9" t="e" cm="1">
        <f t="array" aca="1" ref="L51" ca="1">IF(OR(INDIRECT(CONCATENATE("Data!",ADDRESS($O$17+Z52,$P$17+AJ52)))="",NOT(Viewer!$B$6)),NA(),INDIRECT(CONCATENATE("Data!",ADDRESS($O$17+Z52,$P$17+AJ52))))</f>
        <v>#N/A</v>
      </c>
      <c r="M51" s="9" t="e" cm="1">
        <f t="array" aca="1" ref="M51" ca="1">IF(OR(INDIRECT(CONCATENATE("Data!",ADDRESS($O$17+AA52,$P$17+AK52)))="",NOT(Viewer!$B$7)),NA(),INDIRECT(CONCATENATE("Data!",ADDRESS($O$17+AA52,$P$17+AK52))))</f>
        <v>#N/A</v>
      </c>
      <c r="N51" s="10" t="e" cm="1">
        <f t="array" aca="1" ref="N51" ca="1">IF(OR(INDIRECT(CONCATENATE("Data!",ADDRESS($O$17+AB52,$P$17+AL52)))="",NOT(Viewer!$B$8)),NA(),INDIRECT(CONCATENATE("Data!",ADDRESS($O$17+AB52,$P$17+AL52))))</f>
        <v>#N/A</v>
      </c>
      <c r="S51" s="8">
        <v>51</v>
      </c>
      <c r="T51" s="9">
        <v>51</v>
      </c>
      <c r="U51" s="9">
        <v>51</v>
      </c>
      <c r="V51" s="9">
        <v>51</v>
      </c>
      <c r="W51" s="10">
        <v>51</v>
      </c>
      <c r="X51" s="9">
        <v>51</v>
      </c>
      <c r="Y51" s="9">
        <v>51</v>
      </c>
      <c r="Z51" s="9">
        <v>51</v>
      </c>
      <c r="AA51" s="9">
        <v>51</v>
      </c>
      <c r="AB51" s="10">
        <v>51</v>
      </c>
      <c r="AC51" s="8">
        <v>0</v>
      </c>
      <c r="AD51" s="9">
        <v>1</v>
      </c>
      <c r="AE51" s="9">
        <v>2</v>
      </c>
      <c r="AF51" s="9">
        <v>3</v>
      </c>
      <c r="AG51" s="9">
        <v>4</v>
      </c>
      <c r="AH51" s="9">
        <v>5</v>
      </c>
      <c r="AI51" s="9">
        <v>6</v>
      </c>
      <c r="AJ51" s="9">
        <v>7</v>
      </c>
      <c r="AK51" s="9">
        <v>8</v>
      </c>
      <c r="AL51" s="9">
        <v>9</v>
      </c>
    </row>
    <row r="52" spans="1:38" x14ac:dyDescent="0.25">
      <c r="A52" s="9">
        <f ca="1">AVERAGE(INDIRECT(_xlfn.CONCAT("Data!",D71)))</f>
        <v>142.77532111111111</v>
      </c>
      <c r="B52" s="9"/>
      <c r="C52" s="9">
        <f ca="1">AVERAGE(INDIRECT(_xlfn.CONCAT("Data!",_xlfn.CONCAT(ADDRESS(B62,A62+5),":",ADDRESS((C62),A62+5)))))</f>
        <v>1.3118748585449289</v>
      </c>
      <c r="D52" s="10">
        <v>2.1</v>
      </c>
      <c r="E52" s="8" t="e" cm="1">
        <f t="array" aca="1" ref="E52" ca="1">IF(OR(INDIRECT(CONCATENATE("Data!",ADDRESS($O$17+S53,$P$17+AC53)))="",NOT(Viewer!$B$6)),NA(),INDIRECT(CONCATENATE("Data!",ADDRESS($O$17+S53,$P$17+AC53))))</f>
        <v>#N/A</v>
      </c>
      <c r="F52" s="9" t="e" cm="1">
        <f t="array" aca="1" ref="F52" ca="1">IF(OR(INDIRECT(CONCATENATE("Data!",ADDRESS($O$17+T53,$P$17+AD53)))="",NOT(Viewer!$B$5)),NA(),INDIRECT(CONCATENATE("Data!",ADDRESS($O$17+T53,$P$17+AD53))))</f>
        <v>#N/A</v>
      </c>
      <c r="G52" s="9" t="e" cm="1">
        <f t="array" aca="1" ref="G52" ca="1">IF(OR(INDIRECT(CONCATENATE("Data!",ADDRESS($O$17+U53,$P$17+AE53)))="",NOT(Viewer!$B$6)),NA(),INDIRECT(CONCATENATE("Data!",ADDRESS($O$17+U53,$P$17+AE53))))</f>
        <v>#N/A</v>
      </c>
      <c r="H52" s="9" t="e" cm="1">
        <f t="array" aca="1" ref="H52" ca="1">IF(OR(INDIRECT(CONCATENATE("Data!",ADDRESS($O$17+V53,$P$17+AF53)))="",NOT(Viewer!$B$7)),NA(),INDIRECT(CONCATENATE("Data!",ADDRESS($O$17+V53,$P$17+AF53))))</f>
        <v>#N/A</v>
      </c>
      <c r="I52" s="10" t="e" cm="1">
        <f t="array" aca="1" ref="I52" ca="1">IF(OR(INDIRECT(CONCATENATE("Data!",ADDRESS($O$17+W53,$P$17+AG53)))="",NOT(Viewer!$B$8)),NA(),INDIRECT(CONCATENATE("Data!",ADDRESS($O$17+W53,$P$17+AG53))))</f>
        <v>#N/A</v>
      </c>
      <c r="J52" s="8" t="e" cm="1">
        <f t="array" aca="1" ref="J52" ca="1">IF(OR(INDIRECT(CONCATENATE("Data!",ADDRESS($O$17+X53,$P$17+AH53)))="",NOT(Viewer!$B$6)),NA(),INDIRECT(CONCATENATE("Data!",ADDRESS($O$17+X53,$P$17+AH53))))</f>
        <v>#N/A</v>
      </c>
      <c r="K52" s="9" t="e" cm="1">
        <f t="array" aca="1" ref="K52" ca="1">IF(OR(INDIRECT(CONCATENATE("Data!",ADDRESS($O$17+Y53,$P$17+AI53)))="",NOT(Viewer!$B$5)),NA(),INDIRECT(CONCATENATE("Data!",ADDRESS($O$17+Y53,$P$17+AI53))))</f>
        <v>#N/A</v>
      </c>
      <c r="L52" s="9" t="e" cm="1">
        <f t="array" aca="1" ref="L52" ca="1">IF(OR(INDIRECT(CONCATENATE("Data!",ADDRESS($O$17+Z53,$P$17+AJ53)))="",NOT(Viewer!$B$6)),NA(),INDIRECT(CONCATENATE("Data!",ADDRESS($O$17+Z53,$P$17+AJ53))))</f>
        <v>#N/A</v>
      </c>
      <c r="M52" s="9" t="e" cm="1">
        <f t="array" aca="1" ref="M52" ca="1">IF(OR(INDIRECT(CONCATENATE("Data!",ADDRESS($O$17+AA53,$P$17+AK53)))="",NOT(Viewer!$B$7)),NA(),INDIRECT(CONCATENATE("Data!",ADDRESS($O$17+AA53,$P$17+AK53))))</f>
        <v>#N/A</v>
      </c>
      <c r="N52" s="10" t="e" cm="1">
        <f t="array" aca="1" ref="N52" ca="1">IF(OR(INDIRECT(CONCATENATE("Data!",ADDRESS($O$17+AB53,$P$17+AL53)))="",NOT(Viewer!$B$8)),NA(),INDIRECT(CONCATENATE("Data!",ADDRESS($O$17+AB53,$P$17+AL53))))</f>
        <v>#N/A</v>
      </c>
      <c r="S52" s="8">
        <v>52</v>
      </c>
      <c r="T52" s="9">
        <v>52</v>
      </c>
      <c r="U52" s="9">
        <v>52</v>
      </c>
      <c r="V52" s="9">
        <v>52</v>
      </c>
      <c r="W52" s="10">
        <v>52</v>
      </c>
      <c r="X52" s="9">
        <v>52</v>
      </c>
      <c r="Y52" s="9">
        <v>52</v>
      </c>
      <c r="Z52" s="9">
        <v>52</v>
      </c>
      <c r="AA52" s="9">
        <v>52</v>
      </c>
      <c r="AB52" s="10">
        <v>52</v>
      </c>
      <c r="AC52" s="8">
        <v>0</v>
      </c>
      <c r="AD52" s="9">
        <v>1</v>
      </c>
      <c r="AE52" s="9">
        <v>2</v>
      </c>
      <c r="AF52" s="9">
        <v>3</v>
      </c>
      <c r="AG52" s="9">
        <v>4</v>
      </c>
      <c r="AH52" s="9">
        <v>5</v>
      </c>
      <c r="AI52" s="9">
        <v>6</v>
      </c>
      <c r="AJ52" s="9">
        <v>7</v>
      </c>
      <c r="AK52" s="9">
        <v>8</v>
      </c>
      <c r="AL52" s="9">
        <v>9</v>
      </c>
    </row>
    <row r="53" spans="1:38" x14ac:dyDescent="0.25">
      <c r="A53" s="9">
        <f t="shared" ref="A53:A60" ca="1" si="5">AVERAGE(INDIRECT(_xlfn.CONCAT("Data!",D72)))</f>
        <v>94.217177666666672</v>
      </c>
      <c r="B53" s="9"/>
      <c r="C53" s="9">
        <f t="shared" ref="C53:C60" ca="1" si="6">AVERAGE(INDIRECT(_xlfn.CONCAT("Data!",_xlfn.CONCAT(ADDRESS(B63,A63+5),":",ADDRESS((C63),A63+5)))))</f>
        <v>1.269297372486851</v>
      </c>
      <c r="D53" s="10">
        <v>2.2000000000000002</v>
      </c>
      <c r="E53" s="8" t="e" cm="1">
        <f t="array" aca="1" ref="E53" ca="1">IF(OR(INDIRECT(CONCATENATE("Data!",ADDRESS($O$17+S54,$P$17+AC54)))="",NOT(Viewer!$B$6)),NA(),INDIRECT(CONCATENATE("Data!",ADDRESS($O$17+S54,$P$17+AC54))))</f>
        <v>#N/A</v>
      </c>
      <c r="F53" s="9" t="e" cm="1">
        <f t="array" aca="1" ref="F53" ca="1">IF(OR(INDIRECT(CONCATENATE("Data!",ADDRESS($O$17+T54,$P$17+AD54)))="",NOT(Viewer!$B$5)),NA(),INDIRECT(CONCATENATE("Data!",ADDRESS($O$17+T54,$P$17+AD54))))</f>
        <v>#N/A</v>
      </c>
      <c r="G53" s="9" t="e" cm="1">
        <f t="array" aca="1" ref="G53" ca="1">IF(OR(INDIRECT(CONCATENATE("Data!",ADDRESS($O$17+U54,$P$17+AE54)))="",NOT(Viewer!$B$6)),NA(),INDIRECT(CONCATENATE("Data!",ADDRESS($O$17+U54,$P$17+AE54))))</f>
        <v>#N/A</v>
      </c>
      <c r="H53" s="9" t="e" cm="1">
        <f t="array" aca="1" ref="H53" ca="1">IF(OR(INDIRECT(CONCATENATE("Data!",ADDRESS($O$17+V54,$P$17+AF54)))="",NOT(Viewer!$B$7)),NA(),INDIRECT(CONCATENATE("Data!",ADDRESS($O$17+V54,$P$17+AF54))))</f>
        <v>#N/A</v>
      </c>
      <c r="I53" s="10" t="e" cm="1">
        <f t="array" aca="1" ref="I53" ca="1">IF(OR(INDIRECT(CONCATENATE("Data!",ADDRESS($O$17+W54,$P$17+AG54)))="",NOT(Viewer!$B$8)),NA(),INDIRECT(CONCATENATE("Data!",ADDRESS($O$17+W54,$P$17+AG54))))</f>
        <v>#N/A</v>
      </c>
      <c r="J53" s="8" t="e" cm="1">
        <f t="array" aca="1" ref="J53" ca="1">IF(OR(INDIRECT(CONCATENATE("Data!",ADDRESS($O$17+X54,$P$17+AH54)))="",NOT(Viewer!$B$6)),NA(),INDIRECT(CONCATENATE("Data!",ADDRESS($O$17+X54,$P$17+AH54))))</f>
        <v>#N/A</v>
      </c>
      <c r="K53" s="9" t="e" cm="1">
        <f t="array" aca="1" ref="K53" ca="1">IF(OR(INDIRECT(CONCATENATE("Data!",ADDRESS($O$17+Y54,$P$17+AI54)))="",NOT(Viewer!$B$5)),NA(),INDIRECT(CONCATENATE("Data!",ADDRESS($O$17+Y54,$P$17+AI54))))</f>
        <v>#N/A</v>
      </c>
      <c r="L53" s="9" t="e" cm="1">
        <f t="array" aca="1" ref="L53" ca="1">IF(OR(INDIRECT(CONCATENATE("Data!",ADDRESS($O$17+Z54,$P$17+AJ54)))="",NOT(Viewer!$B$6)),NA(),INDIRECT(CONCATENATE("Data!",ADDRESS($O$17+Z54,$P$17+AJ54))))</f>
        <v>#N/A</v>
      </c>
      <c r="M53" s="9" t="e" cm="1">
        <f t="array" aca="1" ref="M53" ca="1">IF(OR(INDIRECT(CONCATENATE("Data!",ADDRESS($O$17+AA54,$P$17+AK54)))="",NOT(Viewer!$B$7)),NA(),INDIRECT(CONCATENATE("Data!",ADDRESS($O$17+AA54,$P$17+AK54))))</f>
        <v>#N/A</v>
      </c>
      <c r="N53" s="10" t="e" cm="1">
        <f t="array" aca="1" ref="N53" ca="1">IF(OR(INDIRECT(CONCATENATE("Data!",ADDRESS($O$17+AB54,$P$17+AL54)))="",NOT(Viewer!$B$8)),NA(),INDIRECT(CONCATENATE("Data!",ADDRESS($O$17+AB54,$P$17+AL54))))</f>
        <v>#N/A</v>
      </c>
      <c r="S53" s="8">
        <v>53</v>
      </c>
      <c r="T53" s="9">
        <v>53</v>
      </c>
      <c r="U53" s="9">
        <v>53</v>
      </c>
      <c r="V53" s="9">
        <v>53</v>
      </c>
      <c r="W53" s="10">
        <v>53</v>
      </c>
      <c r="X53" s="9">
        <v>53</v>
      </c>
      <c r="Y53" s="9">
        <v>53</v>
      </c>
      <c r="Z53" s="9">
        <v>53</v>
      </c>
      <c r="AA53" s="9">
        <v>53</v>
      </c>
      <c r="AB53" s="10">
        <v>53</v>
      </c>
      <c r="AC53" s="8">
        <v>0</v>
      </c>
      <c r="AD53" s="9">
        <v>1</v>
      </c>
      <c r="AE53" s="9">
        <v>2</v>
      </c>
      <c r="AF53" s="9">
        <v>3</v>
      </c>
      <c r="AG53" s="9">
        <v>4</v>
      </c>
      <c r="AH53" s="9">
        <v>5</v>
      </c>
      <c r="AI53" s="9">
        <v>6</v>
      </c>
      <c r="AJ53" s="9">
        <v>7</v>
      </c>
      <c r="AK53" s="9">
        <v>8</v>
      </c>
      <c r="AL53" s="9">
        <v>9</v>
      </c>
    </row>
    <row r="54" spans="1:38" x14ac:dyDescent="0.25">
      <c r="A54" s="9">
        <f t="shared" ca="1" si="5"/>
        <v>82.767816222222237</v>
      </c>
      <c r="B54" s="9"/>
      <c r="C54" s="9">
        <f t="shared" ca="1" si="6"/>
        <v>1.2334813299477054</v>
      </c>
      <c r="D54" s="10">
        <v>2.2999999999999998</v>
      </c>
      <c r="E54" s="8" t="e" cm="1">
        <f t="array" aca="1" ref="E54" ca="1">IF(OR(INDIRECT(CONCATENATE("Data!",ADDRESS($O$17+S55,$P$17+AC55)))="",NOT(Viewer!$B$6)),NA(),INDIRECT(CONCATENATE("Data!",ADDRESS($O$17+S55,$P$17+AC55))))</f>
        <v>#N/A</v>
      </c>
      <c r="F54" s="9" t="e" cm="1">
        <f t="array" aca="1" ref="F54" ca="1">IF(OR(INDIRECT(CONCATENATE("Data!",ADDRESS($O$17+T55,$P$17+AD55)))="",NOT(Viewer!$B$5)),NA(),INDIRECT(CONCATENATE("Data!",ADDRESS($O$17+T55,$P$17+AD55))))</f>
        <v>#N/A</v>
      </c>
      <c r="G54" s="9" t="e" cm="1">
        <f t="array" aca="1" ref="G54" ca="1">IF(OR(INDIRECT(CONCATENATE("Data!",ADDRESS($O$17+U55,$P$17+AE55)))="",NOT(Viewer!$B$6)),NA(),INDIRECT(CONCATENATE("Data!",ADDRESS($O$17+U55,$P$17+AE55))))</f>
        <v>#N/A</v>
      </c>
      <c r="H54" s="9" t="e" cm="1">
        <f t="array" aca="1" ref="H54" ca="1">IF(OR(INDIRECT(CONCATENATE("Data!",ADDRESS($O$17+V55,$P$17+AF55)))="",NOT(Viewer!$B$7)),NA(),INDIRECT(CONCATENATE("Data!",ADDRESS($O$17+V55,$P$17+AF55))))</f>
        <v>#N/A</v>
      </c>
      <c r="I54" s="10" t="e" cm="1">
        <f t="array" aca="1" ref="I54" ca="1">IF(OR(INDIRECT(CONCATENATE("Data!",ADDRESS($O$17+W55,$P$17+AG55)))="",NOT(Viewer!$B$8)),NA(),INDIRECT(CONCATENATE("Data!",ADDRESS($O$17+W55,$P$17+AG55))))</f>
        <v>#N/A</v>
      </c>
      <c r="J54" s="8" t="e" cm="1">
        <f t="array" aca="1" ref="J54" ca="1">IF(OR(INDIRECT(CONCATENATE("Data!",ADDRESS($O$17+X55,$P$17+AH55)))="",NOT(Viewer!$B$6)),NA(),INDIRECT(CONCATENATE("Data!",ADDRESS($O$17+X55,$P$17+AH55))))</f>
        <v>#N/A</v>
      </c>
      <c r="K54" s="9" t="e" cm="1">
        <f t="array" aca="1" ref="K54" ca="1">IF(OR(INDIRECT(CONCATENATE("Data!",ADDRESS($O$17+Y55,$P$17+AI55)))="",NOT(Viewer!$B$5)),NA(),INDIRECT(CONCATENATE("Data!",ADDRESS($O$17+Y55,$P$17+AI55))))</f>
        <v>#N/A</v>
      </c>
      <c r="L54" s="9" t="e" cm="1">
        <f t="array" aca="1" ref="L54" ca="1">IF(OR(INDIRECT(CONCATENATE("Data!",ADDRESS($O$17+Z55,$P$17+AJ55)))="",NOT(Viewer!$B$6)),NA(),INDIRECT(CONCATENATE("Data!",ADDRESS($O$17+Z55,$P$17+AJ55))))</f>
        <v>#N/A</v>
      </c>
      <c r="M54" s="9" t="e" cm="1">
        <f t="array" aca="1" ref="M54" ca="1">IF(OR(INDIRECT(CONCATENATE("Data!",ADDRESS($O$17+AA55,$P$17+AK55)))="",NOT(Viewer!$B$7)),NA(),INDIRECT(CONCATENATE("Data!",ADDRESS($O$17+AA55,$P$17+AK55))))</f>
        <v>#N/A</v>
      </c>
      <c r="N54" s="10" t="e" cm="1">
        <f t="array" aca="1" ref="N54" ca="1">IF(OR(INDIRECT(CONCATENATE("Data!",ADDRESS($O$17+AB55,$P$17+AL55)))="",NOT(Viewer!$B$8)),NA(),INDIRECT(CONCATENATE("Data!",ADDRESS($O$17+AB55,$P$17+AL55))))</f>
        <v>#N/A</v>
      </c>
      <c r="S54" s="8">
        <v>54</v>
      </c>
      <c r="T54" s="9">
        <v>54</v>
      </c>
      <c r="U54" s="9">
        <v>54</v>
      </c>
      <c r="V54" s="9">
        <v>54</v>
      </c>
      <c r="W54" s="10">
        <v>54</v>
      </c>
      <c r="X54" s="9">
        <v>54</v>
      </c>
      <c r="Y54" s="9">
        <v>54</v>
      </c>
      <c r="Z54" s="9">
        <v>54</v>
      </c>
      <c r="AA54" s="9">
        <v>54</v>
      </c>
      <c r="AB54" s="10">
        <v>54</v>
      </c>
      <c r="AC54" s="8">
        <v>0</v>
      </c>
      <c r="AD54" s="9">
        <v>1</v>
      </c>
      <c r="AE54" s="9">
        <v>2</v>
      </c>
      <c r="AF54" s="9">
        <v>3</v>
      </c>
      <c r="AG54" s="9">
        <v>4</v>
      </c>
      <c r="AH54" s="9">
        <v>5</v>
      </c>
      <c r="AI54" s="9">
        <v>6</v>
      </c>
      <c r="AJ54" s="9">
        <v>7</v>
      </c>
      <c r="AK54" s="9">
        <v>8</v>
      </c>
      <c r="AL54" s="9">
        <v>9</v>
      </c>
    </row>
    <row r="55" spans="1:38" x14ac:dyDescent="0.25">
      <c r="A55" s="9">
        <f t="shared" ca="1" si="5"/>
        <v>77.528300000000002</v>
      </c>
      <c r="B55" s="9"/>
      <c r="C55" s="9">
        <f t="shared" ca="1" si="6"/>
        <v>1.2083373252020886</v>
      </c>
      <c r="D55" s="10">
        <v>2.4</v>
      </c>
      <c r="E55" s="8" t="e" cm="1">
        <f t="array" aca="1" ref="E55" ca="1">IF(OR(INDIRECT(CONCATENATE("Data!",ADDRESS($O$17+S56,$P$17+AC56)))="",NOT(Viewer!$B$6)),NA(),INDIRECT(CONCATENATE("Data!",ADDRESS($O$17+S56,$P$17+AC56))))</f>
        <v>#N/A</v>
      </c>
      <c r="F55" s="9" t="e" cm="1">
        <f t="array" aca="1" ref="F55" ca="1">IF(OR(INDIRECT(CONCATENATE("Data!",ADDRESS($O$17+T56,$P$17+AD56)))="",NOT(Viewer!$B$5)),NA(),INDIRECT(CONCATENATE("Data!",ADDRESS($O$17+T56,$P$17+AD56))))</f>
        <v>#N/A</v>
      </c>
      <c r="G55" s="9" t="e" cm="1">
        <f t="array" aca="1" ref="G55" ca="1">IF(OR(INDIRECT(CONCATENATE("Data!",ADDRESS($O$17+U56,$P$17+AE56)))="",NOT(Viewer!$B$6)),NA(),INDIRECT(CONCATENATE("Data!",ADDRESS($O$17+U56,$P$17+AE56))))</f>
        <v>#N/A</v>
      </c>
      <c r="H55" s="9" t="e" cm="1">
        <f t="array" aca="1" ref="H55" ca="1">IF(OR(INDIRECT(CONCATENATE("Data!",ADDRESS($O$17+V56,$P$17+AF56)))="",NOT(Viewer!$B$7)),NA(),INDIRECT(CONCATENATE("Data!",ADDRESS($O$17+V56,$P$17+AF56))))</f>
        <v>#N/A</v>
      </c>
      <c r="I55" s="10" t="e" cm="1">
        <f t="array" aca="1" ref="I55" ca="1">IF(OR(INDIRECT(CONCATENATE("Data!",ADDRESS($O$17+W56,$P$17+AG56)))="",NOT(Viewer!$B$8)),NA(),INDIRECT(CONCATENATE("Data!",ADDRESS($O$17+W56,$P$17+AG56))))</f>
        <v>#N/A</v>
      </c>
      <c r="J55" s="8" t="e" cm="1">
        <f t="array" aca="1" ref="J55" ca="1">IF(OR(INDIRECT(CONCATENATE("Data!",ADDRESS($O$17+X56,$P$17+AH56)))="",NOT(Viewer!$B$6)),NA(),INDIRECT(CONCATENATE("Data!",ADDRESS($O$17+X56,$P$17+AH56))))</f>
        <v>#N/A</v>
      </c>
      <c r="K55" s="9" t="e" cm="1">
        <f t="array" aca="1" ref="K55" ca="1">IF(OR(INDIRECT(CONCATENATE("Data!",ADDRESS($O$17+Y56,$P$17+AI56)))="",NOT(Viewer!$B$5)),NA(),INDIRECT(CONCATENATE("Data!",ADDRESS($O$17+Y56,$P$17+AI56))))</f>
        <v>#N/A</v>
      </c>
      <c r="L55" s="9" t="e" cm="1">
        <f t="array" aca="1" ref="L55" ca="1">IF(OR(INDIRECT(CONCATENATE("Data!",ADDRESS($O$17+Z56,$P$17+AJ56)))="",NOT(Viewer!$B$6)),NA(),INDIRECT(CONCATENATE("Data!",ADDRESS($O$17+Z56,$P$17+AJ56))))</f>
        <v>#N/A</v>
      </c>
      <c r="M55" s="9" t="e" cm="1">
        <f t="array" aca="1" ref="M55" ca="1">IF(OR(INDIRECT(CONCATENATE("Data!",ADDRESS($O$17+AA56,$P$17+AK56)))="",NOT(Viewer!$B$7)),NA(),INDIRECT(CONCATENATE("Data!",ADDRESS($O$17+AA56,$P$17+AK56))))</f>
        <v>#N/A</v>
      </c>
      <c r="N55" s="10" t="e" cm="1">
        <f t="array" aca="1" ref="N55" ca="1">IF(OR(INDIRECT(CONCATENATE("Data!",ADDRESS($O$17+AB56,$P$17+AL56)))="",NOT(Viewer!$B$8)),NA(),INDIRECT(CONCATENATE("Data!",ADDRESS($O$17+AB56,$P$17+AL56))))</f>
        <v>#N/A</v>
      </c>
      <c r="S55" s="8">
        <v>55</v>
      </c>
      <c r="T55" s="9">
        <v>55</v>
      </c>
      <c r="U55" s="9">
        <v>55</v>
      </c>
      <c r="V55" s="9">
        <v>55</v>
      </c>
      <c r="W55" s="10">
        <v>55</v>
      </c>
      <c r="X55" s="9">
        <v>55</v>
      </c>
      <c r="Y55" s="9">
        <v>55</v>
      </c>
      <c r="Z55" s="9">
        <v>55</v>
      </c>
      <c r="AA55" s="9">
        <v>55</v>
      </c>
      <c r="AB55" s="10">
        <v>55</v>
      </c>
      <c r="AC55" s="8">
        <v>0</v>
      </c>
      <c r="AD55" s="9">
        <v>1</v>
      </c>
      <c r="AE55" s="9">
        <v>2</v>
      </c>
      <c r="AF55" s="9">
        <v>3</v>
      </c>
      <c r="AG55" s="9">
        <v>4</v>
      </c>
      <c r="AH55" s="9">
        <v>5</v>
      </c>
      <c r="AI55" s="9">
        <v>6</v>
      </c>
      <c r="AJ55" s="9">
        <v>7</v>
      </c>
      <c r="AK55" s="9">
        <v>8</v>
      </c>
      <c r="AL55" s="9">
        <v>9</v>
      </c>
    </row>
    <row r="56" spans="1:38" x14ac:dyDescent="0.25">
      <c r="A56" s="9">
        <f t="shared" ca="1" si="5"/>
        <v>76.718880222222225</v>
      </c>
      <c r="B56" s="9"/>
      <c r="C56" s="9">
        <f t="shared" ca="1" si="6"/>
        <v>1.1810580292344046</v>
      </c>
      <c r="D56" s="10">
        <v>2.5</v>
      </c>
      <c r="E56" s="8" t="e" cm="1">
        <f t="array" aca="1" ref="E56" ca="1">IF(OR(INDIRECT(CONCATENATE("Data!",ADDRESS($O$17+S57,$P$17+AC57)))="",NOT(Viewer!$B$6)),NA(),INDIRECT(CONCATENATE("Data!",ADDRESS($O$17+S57,$P$17+AC57))))</f>
        <v>#N/A</v>
      </c>
      <c r="F56" s="9" t="e" cm="1">
        <f t="array" aca="1" ref="F56" ca="1">IF(OR(INDIRECT(CONCATENATE("Data!",ADDRESS($O$17+T57,$P$17+AD57)))="",NOT(Viewer!$B$5)),NA(),INDIRECT(CONCATENATE("Data!",ADDRESS($O$17+T57,$P$17+AD57))))</f>
        <v>#N/A</v>
      </c>
      <c r="G56" s="9" t="e" cm="1">
        <f t="array" aca="1" ref="G56" ca="1">IF(OR(INDIRECT(CONCATENATE("Data!",ADDRESS($O$17+U57,$P$17+AE57)))="",NOT(Viewer!$B$6)),NA(),INDIRECT(CONCATENATE("Data!",ADDRESS($O$17+U57,$P$17+AE57))))</f>
        <v>#N/A</v>
      </c>
      <c r="H56" s="9" t="e" cm="1">
        <f t="array" aca="1" ref="H56" ca="1">IF(OR(INDIRECT(CONCATENATE("Data!",ADDRESS($O$17+V57,$P$17+AF57)))="",NOT(Viewer!$B$7)),NA(),INDIRECT(CONCATENATE("Data!",ADDRESS($O$17+V57,$P$17+AF57))))</f>
        <v>#N/A</v>
      </c>
      <c r="I56" s="10" t="e" cm="1">
        <f t="array" aca="1" ref="I56" ca="1">IF(OR(INDIRECT(CONCATENATE("Data!",ADDRESS($O$17+W57,$P$17+AG57)))="",NOT(Viewer!$B$8)),NA(),INDIRECT(CONCATENATE("Data!",ADDRESS($O$17+W57,$P$17+AG57))))</f>
        <v>#N/A</v>
      </c>
      <c r="J56" s="8" t="e" cm="1">
        <f t="array" aca="1" ref="J56" ca="1">IF(OR(INDIRECT(CONCATENATE("Data!",ADDRESS($O$17+X57,$P$17+AH57)))="",NOT(Viewer!$B$6)),NA(),INDIRECT(CONCATENATE("Data!",ADDRESS($O$17+X57,$P$17+AH57))))</f>
        <v>#N/A</v>
      </c>
      <c r="K56" s="9" t="e" cm="1">
        <f t="array" aca="1" ref="K56" ca="1">IF(OR(INDIRECT(CONCATENATE("Data!",ADDRESS($O$17+Y57,$P$17+AI57)))="",NOT(Viewer!$B$5)),NA(),INDIRECT(CONCATENATE("Data!",ADDRESS($O$17+Y57,$P$17+AI57))))</f>
        <v>#N/A</v>
      </c>
      <c r="L56" s="9" t="e" cm="1">
        <f t="array" aca="1" ref="L56" ca="1">IF(OR(INDIRECT(CONCATENATE("Data!",ADDRESS($O$17+Z57,$P$17+AJ57)))="",NOT(Viewer!$B$6)),NA(),INDIRECT(CONCATENATE("Data!",ADDRESS($O$17+Z57,$P$17+AJ57))))</f>
        <v>#N/A</v>
      </c>
      <c r="M56" s="9" t="e" cm="1">
        <f t="array" aca="1" ref="M56" ca="1">IF(OR(INDIRECT(CONCATENATE("Data!",ADDRESS($O$17+AA57,$P$17+AK57)))="",NOT(Viewer!$B$7)),NA(),INDIRECT(CONCATENATE("Data!",ADDRESS($O$17+AA57,$P$17+AK57))))</f>
        <v>#N/A</v>
      </c>
      <c r="N56" s="10" t="e" cm="1">
        <f t="array" aca="1" ref="N56" ca="1">IF(OR(INDIRECT(CONCATENATE("Data!",ADDRESS($O$17+AB57,$P$17+AL57)))="",NOT(Viewer!$B$8)),NA(),INDIRECT(CONCATENATE("Data!",ADDRESS($O$17+AB57,$P$17+AL57))))</f>
        <v>#N/A</v>
      </c>
      <c r="S56" s="8">
        <v>56</v>
      </c>
      <c r="T56" s="9">
        <v>56</v>
      </c>
      <c r="U56" s="9">
        <v>56</v>
      </c>
      <c r="V56" s="9">
        <v>56</v>
      </c>
      <c r="W56" s="10">
        <v>56</v>
      </c>
      <c r="X56" s="9">
        <v>56</v>
      </c>
      <c r="Y56" s="9">
        <v>56</v>
      </c>
      <c r="Z56" s="9">
        <v>56</v>
      </c>
      <c r="AA56" s="9">
        <v>56</v>
      </c>
      <c r="AB56" s="10">
        <v>56</v>
      </c>
      <c r="AC56" s="8">
        <v>0</v>
      </c>
      <c r="AD56" s="9">
        <v>1</v>
      </c>
      <c r="AE56" s="9">
        <v>2</v>
      </c>
      <c r="AF56" s="9">
        <v>3</v>
      </c>
      <c r="AG56" s="9">
        <v>4</v>
      </c>
      <c r="AH56" s="9">
        <v>5</v>
      </c>
      <c r="AI56" s="9">
        <v>6</v>
      </c>
      <c r="AJ56" s="9">
        <v>7</v>
      </c>
      <c r="AK56" s="9">
        <v>8</v>
      </c>
      <c r="AL56" s="9">
        <v>9</v>
      </c>
    </row>
    <row r="57" spans="1:38" x14ac:dyDescent="0.25">
      <c r="A57" s="9">
        <f t="shared" ca="1" si="5"/>
        <v>80.407702888888878</v>
      </c>
      <c r="B57" s="9"/>
      <c r="C57" s="9">
        <f t="shared" ca="1" si="6"/>
        <v>1.1552642272942557</v>
      </c>
      <c r="D57" s="10">
        <v>2.6</v>
      </c>
      <c r="E57" s="8" t="e" cm="1">
        <f t="array" aca="1" ref="E57" ca="1">IF(OR(INDIRECT(CONCATENATE("Data!",ADDRESS($O$17+S58,$P$17+AC58)))="",NOT(Viewer!$B$6)),NA(),INDIRECT(CONCATENATE("Data!",ADDRESS($O$17+S58,$P$17+AC58))))</f>
        <v>#N/A</v>
      </c>
      <c r="F57" s="9" t="e" cm="1">
        <f t="array" aca="1" ref="F57" ca="1">IF(OR(INDIRECT(CONCATENATE("Data!",ADDRESS($O$17+T58,$P$17+AD58)))="",NOT(Viewer!$B$5)),NA(),INDIRECT(CONCATENATE("Data!",ADDRESS($O$17+T58,$P$17+AD58))))</f>
        <v>#N/A</v>
      </c>
      <c r="G57" s="9" t="e" cm="1">
        <f t="array" aca="1" ref="G57" ca="1">IF(OR(INDIRECT(CONCATENATE("Data!",ADDRESS($O$17+U58,$P$17+AE58)))="",NOT(Viewer!$B$6)),NA(),INDIRECT(CONCATENATE("Data!",ADDRESS($O$17+U58,$P$17+AE58))))</f>
        <v>#N/A</v>
      </c>
      <c r="H57" s="9" t="e" cm="1">
        <f t="array" aca="1" ref="H57" ca="1">IF(OR(INDIRECT(CONCATENATE("Data!",ADDRESS($O$17+V58,$P$17+AF58)))="",NOT(Viewer!$B$7)),NA(),INDIRECT(CONCATENATE("Data!",ADDRESS($O$17+V58,$P$17+AF58))))</f>
        <v>#N/A</v>
      </c>
      <c r="I57" s="10" t="e" cm="1">
        <f t="array" aca="1" ref="I57" ca="1">IF(OR(INDIRECT(CONCATENATE("Data!",ADDRESS($O$17+W58,$P$17+AG58)))="",NOT(Viewer!$B$8)),NA(),INDIRECT(CONCATENATE("Data!",ADDRESS($O$17+W58,$P$17+AG58))))</f>
        <v>#N/A</v>
      </c>
      <c r="J57" s="8" t="e" cm="1">
        <f t="array" aca="1" ref="J57" ca="1">IF(OR(INDIRECT(CONCATENATE("Data!",ADDRESS($O$17+X58,$P$17+AH58)))="",NOT(Viewer!$B$6)),NA(),INDIRECT(CONCATENATE("Data!",ADDRESS($O$17+X58,$P$17+AH58))))</f>
        <v>#N/A</v>
      </c>
      <c r="K57" s="9" t="e" cm="1">
        <f t="array" aca="1" ref="K57" ca="1">IF(OR(INDIRECT(CONCATENATE("Data!",ADDRESS($O$17+Y58,$P$17+AI58)))="",NOT(Viewer!$B$5)),NA(),INDIRECT(CONCATENATE("Data!",ADDRESS($O$17+Y58,$P$17+AI58))))</f>
        <v>#N/A</v>
      </c>
      <c r="L57" s="9" t="e" cm="1">
        <f t="array" aca="1" ref="L57" ca="1">IF(OR(INDIRECT(CONCATENATE("Data!",ADDRESS($O$17+Z58,$P$17+AJ58)))="",NOT(Viewer!$B$6)),NA(),INDIRECT(CONCATENATE("Data!",ADDRESS($O$17+Z58,$P$17+AJ58))))</f>
        <v>#N/A</v>
      </c>
      <c r="M57" s="9" t="e" cm="1">
        <f t="array" aca="1" ref="M57" ca="1">IF(OR(INDIRECT(CONCATENATE("Data!",ADDRESS($O$17+AA58,$P$17+AK58)))="",NOT(Viewer!$B$7)),NA(),INDIRECT(CONCATENATE("Data!",ADDRESS($O$17+AA58,$P$17+AK58))))</f>
        <v>#N/A</v>
      </c>
      <c r="N57" s="10" t="e" cm="1">
        <f t="array" aca="1" ref="N57" ca="1">IF(OR(INDIRECT(CONCATENATE("Data!",ADDRESS($O$17+AB58,$P$17+AL58)))="",NOT(Viewer!$B$8)),NA(),INDIRECT(CONCATENATE("Data!",ADDRESS($O$17+AB58,$P$17+AL58))))</f>
        <v>#N/A</v>
      </c>
      <c r="S57" s="8">
        <v>57</v>
      </c>
      <c r="T57" s="9">
        <v>57</v>
      </c>
      <c r="U57" s="9">
        <v>57</v>
      </c>
      <c r="V57" s="9">
        <v>57</v>
      </c>
      <c r="W57" s="10">
        <v>57</v>
      </c>
      <c r="X57" s="9">
        <v>57</v>
      </c>
      <c r="Y57" s="9">
        <v>57</v>
      </c>
      <c r="Z57" s="9">
        <v>57</v>
      </c>
      <c r="AA57" s="9">
        <v>57</v>
      </c>
      <c r="AB57" s="10">
        <v>57</v>
      </c>
      <c r="AC57" s="8">
        <v>0</v>
      </c>
      <c r="AD57" s="9">
        <v>1</v>
      </c>
      <c r="AE57" s="9">
        <v>2</v>
      </c>
      <c r="AF57" s="9">
        <v>3</v>
      </c>
      <c r="AG57" s="9">
        <v>4</v>
      </c>
      <c r="AH57" s="9">
        <v>5</v>
      </c>
      <c r="AI57" s="9">
        <v>6</v>
      </c>
      <c r="AJ57" s="9">
        <v>7</v>
      </c>
      <c r="AK57" s="9">
        <v>8</v>
      </c>
      <c r="AL57" s="9">
        <v>9</v>
      </c>
    </row>
    <row r="58" spans="1:38" x14ac:dyDescent="0.25">
      <c r="A58" s="9">
        <f t="shared" ca="1" si="5"/>
        <v>88.075582666666662</v>
      </c>
      <c r="B58" s="9"/>
      <c r="C58" s="9">
        <f t="shared" ca="1" si="6"/>
        <v>1.1416915435592279</v>
      </c>
      <c r="D58" s="10">
        <v>2.7</v>
      </c>
      <c r="E58" s="8" t="e" cm="1">
        <f t="array" aca="1" ref="E58" ca="1">IF(OR(INDIRECT(CONCATENATE("Data!",ADDRESS($O$17+S59,$P$17+AC59)))="",NOT(Viewer!$B$6)),NA(),INDIRECT(CONCATENATE("Data!",ADDRESS($O$17+S59,$P$17+AC59))))</f>
        <v>#N/A</v>
      </c>
      <c r="F58" s="9" t="e" cm="1">
        <f t="array" aca="1" ref="F58" ca="1">IF(OR(INDIRECT(CONCATENATE("Data!",ADDRESS($O$17+T59,$P$17+AD59)))="",NOT(Viewer!$B$5)),NA(),INDIRECT(CONCATENATE("Data!",ADDRESS($O$17+T59,$P$17+AD59))))</f>
        <v>#N/A</v>
      </c>
      <c r="G58" s="9" t="e" cm="1">
        <f t="array" aca="1" ref="G58" ca="1">IF(OR(INDIRECT(CONCATENATE("Data!",ADDRESS($O$17+U59,$P$17+AE59)))="",NOT(Viewer!$B$6)),NA(),INDIRECT(CONCATENATE("Data!",ADDRESS($O$17+U59,$P$17+AE59))))</f>
        <v>#N/A</v>
      </c>
      <c r="H58" s="9" t="e" cm="1">
        <f t="array" aca="1" ref="H58" ca="1">IF(OR(INDIRECT(CONCATENATE("Data!",ADDRESS($O$17+V59,$P$17+AF59)))="",NOT(Viewer!$B$7)),NA(),INDIRECT(CONCATENATE("Data!",ADDRESS($O$17+V59,$P$17+AF59))))</f>
        <v>#N/A</v>
      </c>
      <c r="I58" s="10" t="e" cm="1">
        <f t="array" aca="1" ref="I58" ca="1">IF(OR(INDIRECT(CONCATENATE("Data!",ADDRESS($O$17+W59,$P$17+AG59)))="",NOT(Viewer!$B$8)),NA(),INDIRECT(CONCATENATE("Data!",ADDRESS($O$17+W59,$P$17+AG59))))</f>
        <v>#N/A</v>
      </c>
      <c r="J58" s="8" t="e" cm="1">
        <f t="array" aca="1" ref="J58" ca="1">IF(OR(INDIRECT(CONCATENATE("Data!",ADDRESS($O$17+X59,$P$17+AH59)))="",NOT(Viewer!$B$6)),NA(),INDIRECT(CONCATENATE("Data!",ADDRESS($O$17+X59,$P$17+AH59))))</f>
        <v>#N/A</v>
      </c>
      <c r="K58" s="9" t="e" cm="1">
        <f t="array" aca="1" ref="K58" ca="1">IF(OR(INDIRECT(CONCATENATE("Data!",ADDRESS($O$17+Y59,$P$17+AI59)))="",NOT(Viewer!$B$5)),NA(),INDIRECT(CONCATENATE("Data!",ADDRESS($O$17+Y59,$P$17+AI59))))</f>
        <v>#N/A</v>
      </c>
      <c r="L58" s="9" t="e" cm="1">
        <f t="array" aca="1" ref="L58" ca="1">IF(OR(INDIRECT(CONCATENATE("Data!",ADDRESS($O$17+Z59,$P$17+AJ59)))="",NOT(Viewer!$B$6)),NA(),INDIRECT(CONCATENATE("Data!",ADDRESS($O$17+Z59,$P$17+AJ59))))</f>
        <v>#N/A</v>
      </c>
      <c r="M58" s="9" t="e" cm="1">
        <f t="array" aca="1" ref="M58" ca="1">IF(OR(INDIRECT(CONCATENATE("Data!",ADDRESS($O$17+AA59,$P$17+AK59)))="",NOT(Viewer!$B$7)),NA(),INDIRECT(CONCATENATE("Data!",ADDRESS($O$17+AA59,$P$17+AK59))))</f>
        <v>#N/A</v>
      </c>
      <c r="N58" s="10" t="e" cm="1">
        <f t="array" aca="1" ref="N58" ca="1">IF(OR(INDIRECT(CONCATENATE("Data!",ADDRESS($O$17+AB59,$P$17+AL59)))="",NOT(Viewer!$B$8)),NA(),INDIRECT(CONCATENATE("Data!",ADDRESS($O$17+AB59,$P$17+AL59))))</f>
        <v>#N/A</v>
      </c>
      <c r="S58" s="8">
        <v>58</v>
      </c>
      <c r="T58" s="9">
        <v>58</v>
      </c>
      <c r="U58" s="9">
        <v>58</v>
      </c>
      <c r="V58" s="9">
        <v>58</v>
      </c>
      <c r="W58" s="10">
        <v>58</v>
      </c>
      <c r="X58" s="9">
        <v>58</v>
      </c>
      <c r="Y58" s="9">
        <v>58</v>
      </c>
      <c r="Z58" s="9">
        <v>58</v>
      </c>
      <c r="AA58" s="9">
        <v>58</v>
      </c>
      <c r="AB58" s="10">
        <v>58</v>
      </c>
      <c r="AC58" s="8">
        <v>0</v>
      </c>
      <c r="AD58" s="9">
        <v>1</v>
      </c>
      <c r="AE58" s="9">
        <v>2</v>
      </c>
      <c r="AF58" s="9">
        <v>3</v>
      </c>
      <c r="AG58" s="9">
        <v>4</v>
      </c>
      <c r="AH58" s="9">
        <v>5</v>
      </c>
      <c r="AI58" s="9">
        <v>6</v>
      </c>
      <c r="AJ58" s="9">
        <v>7</v>
      </c>
      <c r="AK58" s="9">
        <v>8</v>
      </c>
      <c r="AL58" s="9">
        <v>9</v>
      </c>
    </row>
    <row r="59" spans="1:38" x14ac:dyDescent="0.25">
      <c r="A59" s="9">
        <f t="shared" ca="1" si="5"/>
        <v>98.346853333333328</v>
      </c>
      <c r="B59" s="9"/>
      <c r="C59" s="9">
        <f t="shared" ca="1" si="6"/>
        <v>1.1294774873587767</v>
      </c>
      <c r="D59" s="10">
        <v>2.8</v>
      </c>
      <c r="E59" s="8" t="e" cm="1">
        <f t="array" aca="1" ref="E59" ca="1">IF(OR(INDIRECT(CONCATENATE("Data!",ADDRESS($O$17+S60,$P$17+AC60)))="",NOT(Viewer!$B$6)),NA(),INDIRECT(CONCATENATE("Data!",ADDRESS($O$17+S60,$P$17+AC60))))</f>
        <v>#N/A</v>
      </c>
      <c r="F59" s="9" t="e" cm="1">
        <f t="array" aca="1" ref="F59" ca="1">IF(OR(INDIRECT(CONCATENATE("Data!",ADDRESS($O$17+T60,$P$17+AD60)))="",NOT(Viewer!$B$5)),NA(),INDIRECT(CONCATENATE("Data!",ADDRESS($O$17+T60,$P$17+AD60))))</f>
        <v>#N/A</v>
      </c>
      <c r="G59" s="9" t="e" cm="1">
        <f t="array" aca="1" ref="G59" ca="1">IF(OR(INDIRECT(CONCATENATE("Data!",ADDRESS($O$17+U60,$P$17+AE60)))="",NOT(Viewer!$B$6)),NA(),INDIRECT(CONCATENATE("Data!",ADDRESS($O$17+U60,$P$17+AE60))))</f>
        <v>#N/A</v>
      </c>
      <c r="H59" s="9" t="e" cm="1">
        <f t="array" aca="1" ref="H59" ca="1">IF(OR(INDIRECT(CONCATENATE("Data!",ADDRESS($O$17+V60,$P$17+AF60)))="",NOT(Viewer!$B$7)),NA(),INDIRECT(CONCATENATE("Data!",ADDRESS($O$17+V60,$P$17+AF60))))</f>
        <v>#N/A</v>
      </c>
      <c r="I59" s="10" t="e" cm="1">
        <f t="array" aca="1" ref="I59" ca="1">IF(OR(INDIRECT(CONCATENATE("Data!",ADDRESS($O$17+W60,$P$17+AG60)))="",NOT(Viewer!$B$8)),NA(),INDIRECT(CONCATENATE("Data!",ADDRESS($O$17+W60,$P$17+AG60))))</f>
        <v>#N/A</v>
      </c>
      <c r="J59" s="8" t="e" cm="1">
        <f t="array" aca="1" ref="J59" ca="1">IF(OR(INDIRECT(CONCATENATE("Data!",ADDRESS($O$17+X60,$P$17+AH60)))="",NOT(Viewer!$B$6)),NA(),INDIRECT(CONCATENATE("Data!",ADDRESS($O$17+X60,$P$17+AH60))))</f>
        <v>#N/A</v>
      </c>
      <c r="K59" s="9" t="e" cm="1">
        <f t="array" aca="1" ref="K59" ca="1">IF(OR(INDIRECT(CONCATENATE("Data!",ADDRESS($O$17+Y60,$P$17+AI60)))="",NOT(Viewer!$B$5)),NA(),INDIRECT(CONCATENATE("Data!",ADDRESS($O$17+Y60,$P$17+AI60))))</f>
        <v>#N/A</v>
      </c>
      <c r="L59" s="9" t="e" cm="1">
        <f t="array" aca="1" ref="L59" ca="1">IF(OR(INDIRECT(CONCATENATE("Data!",ADDRESS($O$17+Z60,$P$17+AJ60)))="",NOT(Viewer!$B$6)),NA(),INDIRECT(CONCATENATE("Data!",ADDRESS($O$17+Z60,$P$17+AJ60))))</f>
        <v>#N/A</v>
      </c>
      <c r="M59" s="9" t="e" cm="1">
        <f t="array" aca="1" ref="M59" ca="1">IF(OR(INDIRECT(CONCATENATE("Data!",ADDRESS($O$17+AA60,$P$17+AK60)))="",NOT(Viewer!$B$7)),NA(),INDIRECT(CONCATENATE("Data!",ADDRESS($O$17+AA60,$P$17+AK60))))</f>
        <v>#N/A</v>
      </c>
      <c r="N59" s="10" t="e" cm="1">
        <f t="array" aca="1" ref="N59" ca="1">IF(OR(INDIRECT(CONCATENATE("Data!",ADDRESS($O$17+AB60,$P$17+AL60)))="",NOT(Viewer!$B$8)),NA(),INDIRECT(CONCATENATE("Data!",ADDRESS($O$17+AB60,$P$17+AL60))))</f>
        <v>#N/A</v>
      </c>
      <c r="S59" s="8">
        <v>59</v>
      </c>
      <c r="T59" s="9">
        <v>59</v>
      </c>
      <c r="U59" s="9">
        <v>59</v>
      </c>
      <c r="V59" s="9">
        <v>59</v>
      </c>
      <c r="W59" s="10">
        <v>59</v>
      </c>
      <c r="X59" s="9">
        <v>59</v>
      </c>
      <c r="Y59" s="9">
        <v>59</v>
      </c>
      <c r="Z59" s="9">
        <v>59</v>
      </c>
      <c r="AA59" s="9">
        <v>59</v>
      </c>
      <c r="AB59" s="10">
        <v>59</v>
      </c>
      <c r="AC59" s="8">
        <v>0</v>
      </c>
      <c r="AD59" s="9">
        <v>1</v>
      </c>
      <c r="AE59" s="9">
        <v>2</v>
      </c>
      <c r="AF59" s="9">
        <v>3</v>
      </c>
      <c r="AG59" s="9">
        <v>4</v>
      </c>
      <c r="AH59" s="9">
        <v>5</v>
      </c>
      <c r="AI59" s="9">
        <v>6</v>
      </c>
      <c r="AJ59" s="9">
        <v>7</v>
      </c>
      <c r="AK59" s="9">
        <v>8</v>
      </c>
      <c r="AL59" s="9">
        <v>9</v>
      </c>
    </row>
    <row r="60" spans="1:38" x14ac:dyDescent="0.25">
      <c r="A60" s="12">
        <f t="shared" ca="1" si="5"/>
        <v>100.75881833333334</v>
      </c>
      <c r="B60" s="12"/>
      <c r="C60" s="12">
        <f t="shared" ca="1" si="6"/>
        <v>1.1069501240849433</v>
      </c>
      <c r="D60" s="13">
        <v>2.9</v>
      </c>
      <c r="E60" s="8" t="e" cm="1">
        <f t="array" aca="1" ref="E60" ca="1">IF(OR(INDIRECT(CONCATENATE("Data!",ADDRESS($O$17+S61,$P$17+AC61)))="",NOT(Viewer!$B$6)),NA(),INDIRECT(CONCATENATE("Data!",ADDRESS($O$17+S61,$P$17+AC61))))</f>
        <v>#N/A</v>
      </c>
      <c r="F60" s="9" t="e" cm="1">
        <f t="array" aca="1" ref="F60" ca="1">IF(OR(INDIRECT(CONCATENATE("Data!",ADDRESS($O$17+T61,$P$17+AD61)))="",NOT(Viewer!$B$5)),NA(),INDIRECT(CONCATENATE("Data!",ADDRESS($O$17+T61,$P$17+AD61))))</f>
        <v>#N/A</v>
      </c>
      <c r="G60" s="9" t="e" cm="1">
        <f t="array" aca="1" ref="G60" ca="1">IF(OR(INDIRECT(CONCATENATE("Data!",ADDRESS($O$17+U61,$P$17+AE61)))="",NOT(Viewer!$B$6)),NA(),INDIRECT(CONCATENATE("Data!",ADDRESS($O$17+U61,$P$17+AE61))))</f>
        <v>#N/A</v>
      </c>
      <c r="H60" s="9" t="e" cm="1">
        <f t="array" aca="1" ref="H60" ca="1">IF(OR(INDIRECT(CONCATENATE("Data!",ADDRESS($O$17+V61,$P$17+AF61)))="",NOT(Viewer!$B$7)),NA(),INDIRECT(CONCATENATE("Data!",ADDRESS($O$17+V61,$P$17+AF61))))</f>
        <v>#N/A</v>
      </c>
      <c r="I60" s="10" t="e" cm="1">
        <f t="array" aca="1" ref="I60" ca="1">IF(OR(INDIRECT(CONCATENATE("Data!",ADDRESS($O$17+W61,$P$17+AG61)))="",NOT(Viewer!$B$8)),NA(),INDIRECT(CONCATENATE("Data!",ADDRESS($O$17+W61,$P$17+AG61))))</f>
        <v>#N/A</v>
      </c>
      <c r="J60" s="8" t="e" cm="1">
        <f t="array" aca="1" ref="J60" ca="1">IF(OR(INDIRECT(CONCATENATE("Data!",ADDRESS($O$17+X61,$P$17+AH61)))="",NOT(Viewer!$B$6)),NA(),INDIRECT(CONCATENATE("Data!",ADDRESS($O$17+X61,$P$17+AH61))))</f>
        <v>#N/A</v>
      </c>
      <c r="K60" s="9" t="e" cm="1">
        <f t="array" aca="1" ref="K60" ca="1">IF(OR(INDIRECT(CONCATENATE("Data!",ADDRESS($O$17+Y61,$P$17+AI61)))="",NOT(Viewer!$B$5)),NA(),INDIRECT(CONCATENATE("Data!",ADDRESS($O$17+Y61,$P$17+AI61))))</f>
        <v>#N/A</v>
      </c>
      <c r="L60" s="9" t="e" cm="1">
        <f t="array" aca="1" ref="L60" ca="1">IF(OR(INDIRECT(CONCATENATE("Data!",ADDRESS($O$17+Z61,$P$17+AJ61)))="",NOT(Viewer!$B$6)),NA(),INDIRECT(CONCATENATE("Data!",ADDRESS($O$17+Z61,$P$17+AJ61))))</f>
        <v>#N/A</v>
      </c>
      <c r="M60" s="9" t="e" cm="1">
        <f t="array" aca="1" ref="M60" ca="1">IF(OR(INDIRECT(CONCATENATE("Data!",ADDRESS($O$17+AA61,$P$17+AK61)))="",NOT(Viewer!$B$7)),NA(),INDIRECT(CONCATENATE("Data!",ADDRESS($O$17+AA61,$P$17+AK61))))</f>
        <v>#N/A</v>
      </c>
      <c r="N60" s="10" t="e" cm="1">
        <f t="array" aca="1" ref="N60" ca="1">IF(OR(INDIRECT(CONCATENATE("Data!",ADDRESS($O$17+AB61,$P$17+AL61)))="",NOT(Viewer!$B$8)),NA(),INDIRECT(CONCATENATE("Data!",ADDRESS($O$17+AB61,$P$17+AL61))))</f>
        <v>#N/A</v>
      </c>
      <c r="S60" s="8">
        <v>60</v>
      </c>
      <c r="T60" s="9">
        <v>60</v>
      </c>
      <c r="U60" s="9">
        <v>60</v>
      </c>
      <c r="V60" s="9">
        <v>60</v>
      </c>
      <c r="W60" s="10">
        <v>60</v>
      </c>
      <c r="X60" s="9">
        <v>60</v>
      </c>
      <c r="Y60" s="9">
        <v>60</v>
      </c>
      <c r="Z60" s="9">
        <v>60</v>
      </c>
      <c r="AA60" s="9">
        <v>60</v>
      </c>
      <c r="AB60" s="10">
        <v>60</v>
      </c>
      <c r="AC60" s="8">
        <v>0</v>
      </c>
      <c r="AD60" s="9">
        <v>1</v>
      </c>
      <c r="AE60" s="9">
        <v>2</v>
      </c>
      <c r="AF60" s="9">
        <v>3</v>
      </c>
      <c r="AG60" s="9">
        <v>4</v>
      </c>
      <c r="AH60" s="9">
        <v>5</v>
      </c>
      <c r="AI60" s="9">
        <v>6</v>
      </c>
      <c r="AJ60" s="9">
        <v>7</v>
      </c>
      <c r="AK60" s="9">
        <v>8</v>
      </c>
      <c r="AL60" s="9">
        <v>9</v>
      </c>
    </row>
    <row r="61" spans="1:38" x14ac:dyDescent="0.25">
      <c r="E61" s="8" t="e" cm="1">
        <f t="array" aca="1" ref="E61" ca="1">IF(OR(INDIRECT(CONCATENATE("Data!",ADDRESS($O$17+S62,$P$17+AC62)))="",NOT(Viewer!$B$6)),NA(),INDIRECT(CONCATENATE("Data!",ADDRESS($O$17+S62,$P$17+AC62))))</f>
        <v>#N/A</v>
      </c>
      <c r="F61" s="9" t="e" cm="1">
        <f t="array" aca="1" ref="F61" ca="1">IF(OR(INDIRECT(CONCATENATE("Data!",ADDRESS($O$17+T62,$P$17+AD62)))="",NOT(Viewer!$B$5)),NA(),INDIRECT(CONCATENATE("Data!",ADDRESS($O$17+T62,$P$17+AD62))))</f>
        <v>#N/A</v>
      </c>
      <c r="G61" s="9" t="e" cm="1">
        <f t="array" aca="1" ref="G61" ca="1">IF(OR(INDIRECT(CONCATENATE("Data!",ADDRESS($O$17+U62,$P$17+AE62)))="",NOT(Viewer!$B$6)),NA(),INDIRECT(CONCATENATE("Data!",ADDRESS($O$17+U62,$P$17+AE62))))</f>
        <v>#N/A</v>
      </c>
      <c r="H61" s="9" t="e" cm="1">
        <f t="array" aca="1" ref="H61" ca="1">IF(OR(INDIRECT(CONCATENATE("Data!",ADDRESS($O$17+V62,$P$17+AF62)))="",NOT(Viewer!$B$7)),NA(),INDIRECT(CONCATENATE("Data!",ADDRESS($O$17+V62,$P$17+AF62))))</f>
        <v>#N/A</v>
      </c>
      <c r="I61" s="10" t="e" cm="1">
        <f t="array" aca="1" ref="I61" ca="1">IF(OR(INDIRECT(CONCATENATE("Data!",ADDRESS($O$17+W62,$P$17+AG62)))="",NOT(Viewer!$B$8)),NA(),INDIRECT(CONCATENATE("Data!",ADDRESS($O$17+W62,$P$17+AG62))))</f>
        <v>#N/A</v>
      </c>
      <c r="J61" s="8" t="e" cm="1">
        <f t="array" aca="1" ref="J61" ca="1">IF(OR(INDIRECT(CONCATENATE("Data!",ADDRESS($O$17+X62,$P$17+AH62)))="",NOT(Viewer!$B$6)),NA(),INDIRECT(CONCATENATE("Data!",ADDRESS($O$17+X62,$P$17+AH62))))</f>
        <v>#N/A</v>
      </c>
      <c r="K61" s="9" t="e" cm="1">
        <f t="array" aca="1" ref="K61" ca="1">IF(OR(INDIRECT(CONCATENATE("Data!",ADDRESS($O$17+Y62,$P$17+AI62)))="",NOT(Viewer!$B$5)),NA(),INDIRECT(CONCATENATE("Data!",ADDRESS($O$17+Y62,$P$17+AI62))))</f>
        <v>#N/A</v>
      </c>
      <c r="L61" s="9" t="e" cm="1">
        <f t="array" aca="1" ref="L61" ca="1">IF(OR(INDIRECT(CONCATENATE("Data!",ADDRESS($O$17+Z62,$P$17+AJ62)))="",NOT(Viewer!$B$6)),NA(),INDIRECT(CONCATENATE("Data!",ADDRESS($O$17+Z62,$P$17+AJ62))))</f>
        <v>#N/A</v>
      </c>
      <c r="M61" s="9" t="e" cm="1">
        <f t="array" aca="1" ref="M61" ca="1">IF(OR(INDIRECT(CONCATENATE("Data!",ADDRESS($O$17+AA62,$P$17+AK62)))="",NOT(Viewer!$B$7)),NA(),INDIRECT(CONCATENATE("Data!",ADDRESS($O$17+AA62,$P$17+AK62))))</f>
        <v>#N/A</v>
      </c>
      <c r="N61" s="10" t="e" cm="1">
        <f t="array" aca="1" ref="N61" ca="1">IF(OR(INDIRECT(CONCATENATE("Data!",ADDRESS($O$17+AB62,$P$17+AL62)))="",NOT(Viewer!$B$8)),NA(),INDIRECT(CONCATENATE("Data!",ADDRESS($O$17+AB62,$P$17+AL62))))</f>
        <v>#N/A</v>
      </c>
      <c r="S61" s="8">
        <v>61</v>
      </c>
      <c r="T61" s="9">
        <v>61</v>
      </c>
      <c r="U61" s="9">
        <v>61</v>
      </c>
      <c r="V61" s="9">
        <v>61</v>
      </c>
      <c r="W61" s="10">
        <v>61</v>
      </c>
      <c r="X61" s="9">
        <v>61</v>
      </c>
      <c r="Y61" s="9">
        <v>61</v>
      </c>
      <c r="Z61" s="9">
        <v>61</v>
      </c>
      <c r="AA61" s="9">
        <v>61</v>
      </c>
      <c r="AB61" s="10">
        <v>61</v>
      </c>
      <c r="AC61" s="8">
        <v>0</v>
      </c>
      <c r="AD61" s="9">
        <v>1</v>
      </c>
      <c r="AE61" s="9">
        <v>2</v>
      </c>
      <c r="AF61" s="9">
        <v>3</v>
      </c>
      <c r="AG61" s="9">
        <v>4</v>
      </c>
      <c r="AH61" s="9">
        <v>5</v>
      </c>
      <c r="AI61" s="9">
        <v>6</v>
      </c>
      <c r="AJ61" s="9">
        <v>7</v>
      </c>
      <c r="AK61" s="9">
        <v>8</v>
      </c>
      <c r="AL61" s="9">
        <v>9</v>
      </c>
    </row>
    <row r="62" spans="1:38" x14ac:dyDescent="0.25">
      <c r="A62" s="42">
        <f>(VLOOKUP(D43,טבלה1[],2)-1)*10+1</f>
        <v>1</v>
      </c>
      <c r="B62" s="50">
        <f t="shared" ref="B62:B79" si="7">$R$3 + 4</f>
        <v>129</v>
      </c>
      <c r="C62" s="50">
        <f t="shared" ref="C62:C79" si="8">$R$3 + 33</f>
        <v>158</v>
      </c>
      <c r="D62" s="43" t="str">
        <f>_xlfn.CONCAT(ADDRESS(B62,A62),":",ADDRESS((C62),A62))</f>
        <v>$A$129:$A$158</v>
      </c>
      <c r="E62" s="8" t="e" cm="1">
        <f t="array" aca="1" ref="E62" ca="1">IF(OR(INDIRECT(CONCATENATE("Data!",ADDRESS($O$17+S63,$P$17+AC63)))="",NOT(Viewer!$B$6)),NA(),INDIRECT(CONCATENATE("Data!",ADDRESS($O$17+S63,$P$17+AC63))))</f>
        <v>#N/A</v>
      </c>
      <c r="F62" s="9" t="e" cm="1">
        <f t="array" aca="1" ref="F62" ca="1">IF(OR(INDIRECT(CONCATENATE("Data!",ADDRESS($O$17+T63,$P$17+AD63)))="",NOT(Viewer!$B$5)),NA(),INDIRECT(CONCATENATE("Data!",ADDRESS($O$17+T63,$P$17+AD63))))</f>
        <v>#N/A</v>
      </c>
      <c r="G62" s="9" t="e" cm="1">
        <f t="array" aca="1" ref="G62" ca="1">IF(OR(INDIRECT(CONCATENATE("Data!",ADDRESS($O$17+U63,$P$17+AE63)))="",NOT(Viewer!$B$6)),NA(),INDIRECT(CONCATENATE("Data!",ADDRESS($O$17+U63,$P$17+AE63))))</f>
        <v>#N/A</v>
      </c>
      <c r="H62" s="9" t="e" cm="1">
        <f t="array" aca="1" ref="H62" ca="1">IF(OR(INDIRECT(CONCATENATE("Data!",ADDRESS($O$17+V63,$P$17+AF63)))="",NOT(Viewer!$B$7)),NA(),INDIRECT(CONCATENATE("Data!",ADDRESS($O$17+V63,$P$17+AF63))))</f>
        <v>#N/A</v>
      </c>
      <c r="I62" s="10" t="e" cm="1">
        <f t="array" aca="1" ref="I62" ca="1">IF(OR(INDIRECT(CONCATENATE("Data!",ADDRESS($O$17+W63,$P$17+AG63)))="",NOT(Viewer!$B$8)),NA(),INDIRECT(CONCATENATE("Data!",ADDRESS($O$17+W63,$P$17+AG63))))</f>
        <v>#N/A</v>
      </c>
      <c r="J62" s="8" t="e" cm="1">
        <f t="array" aca="1" ref="J62" ca="1">IF(OR(INDIRECT(CONCATENATE("Data!",ADDRESS($O$17+X63,$P$17+AH63)))="",NOT(Viewer!$B$6)),NA(),INDIRECT(CONCATENATE("Data!",ADDRESS($O$17+X63,$P$17+AH63))))</f>
        <v>#N/A</v>
      </c>
      <c r="K62" s="9" t="e" cm="1">
        <f t="array" aca="1" ref="K62" ca="1">IF(OR(INDIRECT(CONCATENATE("Data!",ADDRESS($O$17+Y63,$P$17+AI63)))="",NOT(Viewer!$B$5)),NA(),INDIRECT(CONCATENATE("Data!",ADDRESS($O$17+Y63,$P$17+AI63))))</f>
        <v>#N/A</v>
      </c>
      <c r="L62" s="9" t="e" cm="1">
        <f t="array" aca="1" ref="L62" ca="1">IF(OR(INDIRECT(CONCATENATE("Data!",ADDRESS($O$17+Z63,$P$17+AJ63)))="",NOT(Viewer!$B$6)),NA(),INDIRECT(CONCATENATE("Data!",ADDRESS($O$17+Z63,$P$17+AJ63))))</f>
        <v>#N/A</v>
      </c>
      <c r="M62" s="9" t="e" cm="1">
        <f t="array" aca="1" ref="M62" ca="1">IF(OR(INDIRECT(CONCATENATE("Data!",ADDRESS($O$17+AA63,$P$17+AK63)))="",NOT(Viewer!$B$7)),NA(),INDIRECT(CONCATENATE("Data!",ADDRESS($O$17+AA63,$P$17+AK63))))</f>
        <v>#N/A</v>
      </c>
      <c r="N62" s="10" t="e" cm="1">
        <f t="array" aca="1" ref="N62" ca="1">IF(OR(INDIRECT(CONCATENATE("Data!",ADDRESS($O$17+AB63,$P$17+AL63)))="",NOT(Viewer!$B$8)),NA(),INDIRECT(CONCATENATE("Data!",ADDRESS($O$17+AB63,$P$17+AL63))))</f>
        <v>#N/A</v>
      </c>
      <c r="S62" s="8">
        <v>62</v>
      </c>
      <c r="T62" s="9">
        <v>62</v>
      </c>
      <c r="U62" s="9">
        <v>62</v>
      </c>
      <c r="V62" s="9">
        <v>62</v>
      </c>
      <c r="W62" s="10">
        <v>62</v>
      </c>
      <c r="X62" s="9">
        <v>62</v>
      </c>
      <c r="Y62" s="9">
        <v>62</v>
      </c>
      <c r="Z62" s="9">
        <v>62</v>
      </c>
      <c r="AA62" s="9">
        <v>62</v>
      </c>
      <c r="AB62" s="10">
        <v>62</v>
      </c>
      <c r="AC62" s="8">
        <v>0</v>
      </c>
      <c r="AD62" s="9">
        <v>1</v>
      </c>
      <c r="AE62" s="9">
        <v>2</v>
      </c>
      <c r="AF62" s="9">
        <v>3</v>
      </c>
      <c r="AG62" s="9">
        <v>4</v>
      </c>
      <c r="AH62" s="9">
        <v>5</v>
      </c>
      <c r="AI62" s="9">
        <v>6</v>
      </c>
      <c r="AJ62" s="9">
        <v>7</v>
      </c>
      <c r="AK62" s="9">
        <v>8</v>
      </c>
      <c r="AL62" s="9">
        <v>9</v>
      </c>
    </row>
    <row r="63" spans="1:38" x14ac:dyDescent="0.25">
      <c r="A63" s="44">
        <f>(VLOOKUP(D44,טבלה1[],2)-1)*10+1</f>
        <v>11</v>
      </c>
      <c r="B63" s="51">
        <f t="shared" si="7"/>
        <v>129</v>
      </c>
      <c r="C63" s="51">
        <f t="shared" si="8"/>
        <v>158</v>
      </c>
      <c r="D63" s="45" t="str">
        <f t="shared" ref="D63:D79" si="9">_xlfn.CONCAT(ADDRESS(B63,A63),":",ADDRESS((C63),A63))</f>
        <v>$K$129:$K$158</v>
      </c>
      <c r="E63" s="8" t="e" cm="1">
        <f t="array" aca="1" ref="E63" ca="1">IF(OR(INDIRECT(CONCATENATE("Data!",ADDRESS($O$17+S64,$P$17+AC64)))="",NOT(Viewer!$B$7)),NA(),INDIRECT(CONCATENATE("Data!",ADDRESS($O$17+S64,$P$17+AC64))))</f>
        <v>#N/A</v>
      </c>
      <c r="F63" s="9" t="e" cm="1">
        <f t="array" aca="1" ref="F63" ca="1">IF(OR(INDIRECT(CONCATENATE("Data!",ADDRESS($O$17+T64,$P$17+AD64)))="",NOT(Viewer!$B$5)),NA(),INDIRECT(CONCATENATE("Data!",ADDRESS($O$17+T64,$P$17+AD64))))</f>
        <v>#N/A</v>
      </c>
      <c r="G63" s="9" t="e" cm="1">
        <f t="array" aca="1" ref="G63" ca="1">IF(OR(INDIRECT(CONCATENATE("Data!",ADDRESS($O$17+U64,$P$17+AE64)))="",NOT(Viewer!$B$6)),NA(),INDIRECT(CONCATENATE("Data!",ADDRESS($O$17+U64,$P$17+AE64))))</f>
        <v>#N/A</v>
      </c>
      <c r="H63" s="9" t="e" cm="1">
        <f t="array" aca="1" ref="H63" ca="1">IF(OR(INDIRECT(CONCATENATE("Data!",ADDRESS($O$17+V64,$P$17+AF64)))="",NOT(Viewer!$B$7)),NA(),INDIRECT(CONCATENATE("Data!",ADDRESS($O$17+V64,$P$17+AF64))))</f>
        <v>#N/A</v>
      </c>
      <c r="I63" s="10" t="e" cm="1">
        <f t="array" aca="1" ref="I63" ca="1">IF(OR(INDIRECT(CONCATENATE("Data!",ADDRESS($O$17+W64,$P$17+AG64)))="",NOT(Viewer!$B$8)),NA(),INDIRECT(CONCATENATE("Data!",ADDRESS($O$17+W64,$P$17+AG64))))</f>
        <v>#N/A</v>
      </c>
      <c r="J63" s="8" t="e" cm="1">
        <f t="array" aca="1" ref="J63" ca="1">IF(OR(INDIRECT(CONCATENATE("Data!",ADDRESS($O$17+X64,$P$17+AH64)))="",NOT(Viewer!$B$7)),NA(),INDIRECT(CONCATENATE("Data!",ADDRESS($O$17+X64,$P$17+AH64))))</f>
        <v>#N/A</v>
      </c>
      <c r="K63" s="9" t="e" cm="1">
        <f t="array" aca="1" ref="K63" ca="1">IF(OR(INDIRECT(CONCATENATE("Data!",ADDRESS($O$17+Y64,$P$17+AI64)))="",NOT(Viewer!$B$5)),NA(),INDIRECT(CONCATENATE("Data!",ADDRESS($O$17+Y64,$P$17+AI64))))</f>
        <v>#N/A</v>
      </c>
      <c r="L63" s="9" t="e" cm="1">
        <f t="array" aca="1" ref="L63" ca="1">IF(OR(INDIRECT(CONCATENATE("Data!",ADDRESS($O$17+Z64,$P$17+AJ64)))="",NOT(Viewer!$B$6)),NA(),INDIRECT(CONCATENATE("Data!",ADDRESS($O$17+Z64,$P$17+AJ64))))</f>
        <v>#N/A</v>
      </c>
      <c r="M63" s="9" t="e" cm="1">
        <f t="array" aca="1" ref="M63" ca="1">IF(OR(INDIRECT(CONCATENATE("Data!",ADDRESS($O$17+AA64,$P$17+AK64)))="",NOT(Viewer!$B$7)),NA(),INDIRECT(CONCATENATE("Data!",ADDRESS($O$17+AA64,$P$17+AK64))))</f>
        <v>#N/A</v>
      </c>
      <c r="N63" s="10" t="e" cm="1">
        <f t="array" aca="1" ref="N63" ca="1">IF(OR(INDIRECT(CONCATENATE("Data!",ADDRESS($O$17+AB64,$P$17+AL64)))="",NOT(Viewer!$B$8)),NA(),INDIRECT(CONCATENATE("Data!",ADDRESS($O$17+AB64,$P$17+AL64))))</f>
        <v>#N/A</v>
      </c>
      <c r="S63" s="8">
        <v>63</v>
      </c>
      <c r="T63" s="9">
        <v>63</v>
      </c>
      <c r="U63" s="9">
        <v>63</v>
      </c>
      <c r="V63" s="9">
        <v>63</v>
      </c>
      <c r="W63" s="10">
        <v>63</v>
      </c>
      <c r="X63" s="9">
        <v>63</v>
      </c>
      <c r="Y63" s="9">
        <v>63</v>
      </c>
      <c r="Z63" s="9">
        <v>63</v>
      </c>
      <c r="AA63" s="9">
        <v>63</v>
      </c>
      <c r="AB63" s="10">
        <v>63</v>
      </c>
      <c r="AC63" s="8">
        <v>0</v>
      </c>
      <c r="AD63" s="9">
        <v>1</v>
      </c>
      <c r="AE63" s="9">
        <v>2</v>
      </c>
      <c r="AF63" s="9">
        <v>3</v>
      </c>
      <c r="AG63" s="9">
        <v>4</v>
      </c>
      <c r="AH63" s="9">
        <v>5</v>
      </c>
      <c r="AI63" s="9">
        <v>6</v>
      </c>
      <c r="AJ63" s="9">
        <v>7</v>
      </c>
      <c r="AK63" s="9">
        <v>8</v>
      </c>
      <c r="AL63" s="9">
        <v>9</v>
      </c>
    </row>
    <row r="64" spans="1:38" x14ac:dyDescent="0.25">
      <c r="A64" s="44">
        <f>(VLOOKUP(D45,טבלה1[],2)-1)*10+1</f>
        <v>21</v>
      </c>
      <c r="B64" s="51">
        <f t="shared" si="7"/>
        <v>129</v>
      </c>
      <c r="C64" s="51">
        <f t="shared" si="8"/>
        <v>158</v>
      </c>
      <c r="D64" s="45" t="str">
        <f t="shared" si="9"/>
        <v>$U$129:$U$158</v>
      </c>
      <c r="E64" s="8" t="e" cm="1">
        <f t="array" aca="1" ref="E64" ca="1">IF(OR(INDIRECT(CONCATENATE("Data!",ADDRESS($O$17+S65,$P$17+AC65)))="",NOT(Viewer!$B$7)),NA(),INDIRECT(CONCATENATE("Data!",ADDRESS($O$17+S65,$P$17+AC65))))</f>
        <v>#N/A</v>
      </c>
      <c r="F64" s="9" t="e" cm="1">
        <f t="array" aca="1" ref="F64" ca="1">IF(OR(INDIRECT(CONCATENATE("Data!",ADDRESS($O$17+T65,$P$17+AD65)))="",NOT(Viewer!$B$5)),NA(),INDIRECT(CONCATENATE("Data!",ADDRESS($O$17+T65,$P$17+AD65))))</f>
        <v>#N/A</v>
      </c>
      <c r="G64" s="9" t="e" cm="1">
        <f t="array" aca="1" ref="G64" ca="1">IF(OR(INDIRECT(CONCATENATE("Data!",ADDRESS($O$17+U65,$P$17+AE65)))="",NOT(Viewer!$B$6)),NA(),INDIRECT(CONCATENATE("Data!",ADDRESS($O$17+U65,$P$17+AE65))))</f>
        <v>#N/A</v>
      </c>
      <c r="H64" s="9" t="e" cm="1">
        <f t="array" aca="1" ref="H64" ca="1">IF(OR(INDIRECT(CONCATENATE("Data!",ADDRESS($O$17+V65,$P$17+AF65)))="",NOT(Viewer!$B$7)),NA(),INDIRECT(CONCATENATE("Data!",ADDRESS($O$17+V65,$P$17+AF65))))</f>
        <v>#N/A</v>
      </c>
      <c r="I64" s="10" t="e" cm="1">
        <f t="array" aca="1" ref="I64" ca="1">IF(OR(INDIRECT(CONCATENATE("Data!",ADDRESS($O$17+W65,$P$17+AG65)))="",NOT(Viewer!$B$8)),NA(),INDIRECT(CONCATENATE("Data!",ADDRESS($O$17+W65,$P$17+AG65))))</f>
        <v>#N/A</v>
      </c>
      <c r="J64" s="8" t="e" cm="1">
        <f t="array" aca="1" ref="J64" ca="1">IF(OR(INDIRECT(CONCATENATE("Data!",ADDRESS($O$17+X65,$P$17+AH65)))="",NOT(Viewer!$B$7)),NA(),INDIRECT(CONCATENATE("Data!",ADDRESS($O$17+X65,$P$17+AH65))))</f>
        <v>#N/A</v>
      </c>
      <c r="K64" s="9" t="e" cm="1">
        <f t="array" aca="1" ref="K64" ca="1">IF(OR(INDIRECT(CONCATENATE("Data!",ADDRESS($O$17+Y65,$P$17+AI65)))="",NOT(Viewer!$B$5)),NA(),INDIRECT(CONCATENATE("Data!",ADDRESS($O$17+Y65,$P$17+AI65))))</f>
        <v>#N/A</v>
      </c>
      <c r="L64" s="9" t="e" cm="1">
        <f t="array" aca="1" ref="L64" ca="1">IF(OR(INDIRECT(CONCATENATE("Data!",ADDRESS($O$17+Z65,$P$17+AJ65)))="",NOT(Viewer!$B$6)),NA(),INDIRECT(CONCATENATE("Data!",ADDRESS($O$17+Z65,$P$17+AJ65))))</f>
        <v>#N/A</v>
      </c>
      <c r="M64" s="9" t="e" cm="1">
        <f t="array" aca="1" ref="M64" ca="1">IF(OR(INDIRECT(CONCATENATE("Data!",ADDRESS($O$17+AA65,$P$17+AK65)))="",NOT(Viewer!$B$7)),NA(),INDIRECT(CONCATENATE("Data!",ADDRESS($O$17+AA65,$P$17+AK65))))</f>
        <v>#N/A</v>
      </c>
      <c r="N64" s="10" t="e" cm="1">
        <f t="array" aca="1" ref="N64" ca="1">IF(OR(INDIRECT(CONCATENATE("Data!",ADDRESS($O$17+AB65,$P$17+AL65)))="",NOT(Viewer!$B$8)),NA(),INDIRECT(CONCATENATE("Data!",ADDRESS($O$17+AB65,$P$17+AL65))))</f>
        <v>#N/A</v>
      </c>
      <c r="S64" s="8">
        <v>64</v>
      </c>
      <c r="T64" s="9">
        <v>64</v>
      </c>
      <c r="U64" s="9">
        <v>64</v>
      </c>
      <c r="V64" s="9">
        <v>64</v>
      </c>
      <c r="W64" s="10">
        <v>64</v>
      </c>
      <c r="X64" s="9">
        <v>64</v>
      </c>
      <c r="Y64" s="9">
        <v>64</v>
      </c>
      <c r="Z64" s="9">
        <v>64</v>
      </c>
      <c r="AA64" s="9">
        <v>64</v>
      </c>
      <c r="AB64" s="10">
        <v>64</v>
      </c>
      <c r="AC64" s="8">
        <v>0</v>
      </c>
      <c r="AD64" s="9">
        <v>1</v>
      </c>
      <c r="AE64" s="9">
        <v>2</v>
      </c>
      <c r="AF64" s="9">
        <v>3</v>
      </c>
      <c r="AG64" s="9">
        <v>4</v>
      </c>
      <c r="AH64" s="9">
        <v>5</v>
      </c>
      <c r="AI64" s="9">
        <v>6</v>
      </c>
      <c r="AJ64" s="9">
        <v>7</v>
      </c>
      <c r="AK64" s="9">
        <v>8</v>
      </c>
      <c r="AL64" s="9">
        <v>9</v>
      </c>
    </row>
    <row r="65" spans="1:38" x14ac:dyDescent="0.25">
      <c r="A65" s="44">
        <f>(VLOOKUP(D46,טבלה1[],2)-1)*10+1</f>
        <v>31</v>
      </c>
      <c r="B65" s="51">
        <f t="shared" si="7"/>
        <v>129</v>
      </c>
      <c r="C65" s="51">
        <f t="shared" si="8"/>
        <v>158</v>
      </c>
      <c r="D65" s="45" t="str">
        <f t="shared" si="9"/>
        <v>$AE$129:$AE$158</v>
      </c>
      <c r="E65" s="8" t="e" cm="1">
        <f t="array" aca="1" ref="E65" ca="1">IF(OR(INDIRECT(CONCATENATE("Data!",ADDRESS($O$17+S66,$P$17+AC66)))="",NOT(Viewer!$B$7)),NA(),INDIRECT(CONCATENATE("Data!",ADDRESS($O$17+S66,$P$17+AC66))))</f>
        <v>#N/A</v>
      </c>
      <c r="F65" s="9" t="e" cm="1">
        <f t="array" aca="1" ref="F65" ca="1">IF(OR(INDIRECT(CONCATENATE("Data!",ADDRESS($O$17+T66,$P$17+AD66)))="",NOT(Viewer!$B$5)),NA(),INDIRECT(CONCATENATE("Data!",ADDRESS($O$17+T66,$P$17+AD66))))</f>
        <v>#N/A</v>
      </c>
      <c r="G65" s="9" t="e" cm="1">
        <f t="array" aca="1" ref="G65" ca="1">IF(OR(INDIRECT(CONCATENATE("Data!",ADDRESS($O$17+U66,$P$17+AE66)))="",NOT(Viewer!$B$6)),NA(),INDIRECT(CONCATENATE("Data!",ADDRESS($O$17+U66,$P$17+AE66))))</f>
        <v>#N/A</v>
      </c>
      <c r="H65" s="9" t="e" cm="1">
        <f t="array" aca="1" ref="H65" ca="1">IF(OR(INDIRECT(CONCATENATE("Data!",ADDRESS($O$17+V66,$P$17+AF66)))="",NOT(Viewer!$B$7)),NA(),INDIRECT(CONCATENATE("Data!",ADDRESS($O$17+V66,$P$17+AF66))))</f>
        <v>#N/A</v>
      </c>
      <c r="I65" s="10" t="e" cm="1">
        <f t="array" aca="1" ref="I65" ca="1">IF(OR(INDIRECT(CONCATENATE("Data!",ADDRESS($O$17+W66,$P$17+AG66)))="",NOT(Viewer!$B$8)),NA(),INDIRECT(CONCATENATE("Data!",ADDRESS($O$17+W66,$P$17+AG66))))</f>
        <v>#N/A</v>
      </c>
      <c r="J65" s="8" t="e" cm="1">
        <f t="array" aca="1" ref="J65" ca="1">IF(OR(INDIRECT(CONCATENATE("Data!",ADDRESS($O$17+X66,$P$17+AH66)))="",NOT(Viewer!$B$7)),NA(),INDIRECT(CONCATENATE("Data!",ADDRESS($O$17+X66,$P$17+AH66))))</f>
        <v>#N/A</v>
      </c>
      <c r="K65" s="9" t="e" cm="1">
        <f t="array" aca="1" ref="K65" ca="1">IF(OR(INDIRECT(CONCATENATE("Data!",ADDRESS($O$17+Y66,$P$17+AI66)))="",NOT(Viewer!$B$5)),NA(),INDIRECT(CONCATENATE("Data!",ADDRESS($O$17+Y66,$P$17+AI66))))</f>
        <v>#N/A</v>
      </c>
      <c r="L65" s="9" t="e" cm="1">
        <f t="array" aca="1" ref="L65" ca="1">IF(OR(INDIRECT(CONCATENATE("Data!",ADDRESS($O$17+Z66,$P$17+AJ66)))="",NOT(Viewer!$B$6)),NA(),INDIRECT(CONCATENATE("Data!",ADDRESS($O$17+Z66,$P$17+AJ66))))</f>
        <v>#N/A</v>
      </c>
      <c r="M65" s="9" t="e" cm="1">
        <f t="array" aca="1" ref="M65" ca="1">IF(OR(INDIRECT(CONCATENATE("Data!",ADDRESS($O$17+AA66,$P$17+AK66)))="",NOT(Viewer!$B$7)),NA(),INDIRECT(CONCATENATE("Data!",ADDRESS($O$17+AA66,$P$17+AK66))))</f>
        <v>#N/A</v>
      </c>
      <c r="N65" s="10" t="e" cm="1">
        <f t="array" aca="1" ref="N65" ca="1">IF(OR(INDIRECT(CONCATENATE("Data!",ADDRESS($O$17+AB66,$P$17+AL66)))="",NOT(Viewer!$B$8)),NA(),INDIRECT(CONCATENATE("Data!",ADDRESS($O$17+AB66,$P$17+AL66))))</f>
        <v>#N/A</v>
      </c>
      <c r="S65" s="8">
        <v>65</v>
      </c>
      <c r="T65" s="9">
        <v>65</v>
      </c>
      <c r="U65" s="9">
        <v>65</v>
      </c>
      <c r="V65" s="9">
        <v>65</v>
      </c>
      <c r="W65" s="10">
        <v>65</v>
      </c>
      <c r="X65" s="9">
        <v>65</v>
      </c>
      <c r="Y65" s="9">
        <v>65</v>
      </c>
      <c r="Z65" s="9">
        <v>65</v>
      </c>
      <c r="AA65" s="9">
        <v>65</v>
      </c>
      <c r="AB65" s="10">
        <v>65</v>
      </c>
      <c r="AC65" s="8">
        <v>0</v>
      </c>
      <c r="AD65" s="9">
        <v>1</v>
      </c>
      <c r="AE65" s="9">
        <v>2</v>
      </c>
      <c r="AF65" s="9">
        <v>3</v>
      </c>
      <c r="AG65" s="9">
        <v>4</v>
      </c>
      <c r="AH65" s="9">
        <v>5</v>
      </c>
      <c r="AI65" s="9">
        <v>6</v>
      </c>
      <c r="AJ65" s="9">
        <v>7</v>
      </c>
      <c r="AK65" s="9">
        <v>8</v>
      </c>
      <c r="AL65" s="9">
        <v>9</v>
      </c>
    </row>
    <row r="66" spans="1:38" x14ac:dyDescent="0.25">
      <c r="A66" s="44">
        <f>(VLOOKUP(D47,טבלה1[],2)-1)*10+1</f>
        <v>41</v>
      </c>
      <c r="B66" s="51">
        <f t="shared" si="7"/>
        <v>129</v>
      </c>
      <c r="C66" s="51">
        <f t="shared" si="8"/>
        <v>158</v>
      </c>
      <c r="D66" s="45" t="str">
        <f t="shared" si="9"/>
        <v>$AO$129:$AO$158</v>
      </c>
      <c r="E66" s="8" t="e" cm="1">
        <f t="array" aca="1" ref="E66" ca="1">IF(OR(INDIRECT(CONCATENATE("Data!",ADDRESS($O$17+S67,$P$17+AC67)))="",NOT(Viewer!$B$7)),NA(),INDIRECT(CONCATENATE("Data!",ADDRESS($O$17+S67,$P$17+AC67))))</f>
        <v>#N/A</v>
      </c>
      <c r="F66" s="9" t="e" cm="1">
        <f t="array" aca="1" ref="F66" ca="1">IF(OR(INDIRECT(CONCATENATE("Data!",ADDRESS($O$17+T67,$P$17+AD67)))="",NOT(Viewer!$B$5)),NA(),INDIRECT(CONCATENATE("Data!",ADDRESS($O$17+T67,$P$17+AD67))))</f>
        <v>#N/A</v>
      </c>
      <c r="G66" s="9" t="e" cm="1">
        <f t="array" aca="1" ref="G66" ca="1">IF(OR(INDIRECT(CONCATENATE("Data!",ADDRESS($O$17+U67,$P$17+AE67)))="",NOT(Viewer!$B$6)),NA(),INDIRECT(CONCATENATE("Data!",ADDRESS($O$17+U67,$P$17+AE67))))</f>
        <v>#N/A</v>
      </c>
      <c r="H66" s="9" t="e" cm="1">
        <f t="array" aca="1" ref="H66" ca="1">IF(OR(INDIRECT(CONCATENATE("Data!",ADDRESS($O$17+V67,$P$17+AF67)))="",NOT(Viewer!$B$7)),NA(),INDIRECT(CONCATENATE("Data!",ADDRESS($O$17+V67,$P$17+AF67))))</f>
        <v>#N/A</v>
      </c>
      <c r="I66" s="10" t="e" cm="1">
        <f t="array" aca="1" ref="I66" ca="1">IF(OR(INDIRECT(CONCATENATE("Data!",ADDRESS($O$17+W67,$P$17+AG67)))="",NOT(Viewer!$B$8)),NA(),INDIRECT(CONCATENATE("Data!",ADDRESS($O$17+W67,$P$17+AG67))))</f>
        <v>#N/A</v>
      </c>
      <c r="J66" s="8" t="e" cm="1">
        <f t="array" aca="1" ref="J66" ca="1">IF(OR(INDIRECT(CONCATENATE("Data!",ADDRESS($O$17+X67,$P$17+AH67)))="",NOT(Viewer!$B$7)),NA(),INDIRECT(CONCATENATE("Data!",ADDRESS($O$17+X67,$P$17+AH67))))</f>
        <v>#N/A</v>
      </c>
      <c r="K66" s="9" t="e" cm="1">
        <f t="array" aca="1" ref="K66" ca="1">IF(OR(INDIRECT(CONCATENATE("Data!",ADDRESS($O$17+Y67,$P$17+AI67)))="",NOT(Viewer!$B$5)),NA(),INDIRECT(CONCATENATE("Data!",ADDRESS($O$17+Y67,$P$17+AI67))))</f>
        <v>#N/A</v>
      </c>
      <c r="L66" s="9" t="e" cm="1">
        <f t="array" aca="1" ref="L66" ca="1">IF(OR(INDIRECT(CONCATENATE("Data!",ADDRESS($O$17+Z67,$P$17+AJ67)))="",NOT(Viewer!$B$6)),NA(),INDIRECT(CONCATENATE("Data!",ADDRESS($O$17+Z67,$P$17+AJ67))))</f>
        <v>#N/A</v>
      </c>
      <c r="M66" s="9" t="e" cm="1">
        <f t="array" aca="1" ref="M66" ca="1">IF(OR(INDIRECT(CONCATENATE("Data!",ADDRESS($O$17+AA67,$P$17+AK67)))="",NOT(Viewer!$B$7)),NA(),INDIRECT(CONCATENATE("Data!",ADDRESS($O$17+AA67,$P$17+AK67))))</f>
        <v>#N/A</v>
      </c>
      <c r="N66" s="10" t="e" cm="1">
        <f t="array" aca="1" ref="N66" ca="1">IF(OR(INDIRECT(CONCATENATE("Data!",ADDRESS($O$17+AB67,$P$17+AL67)))="",NOT(Viewer!$B$8)),NA(),INDIRECT(CONCATENATE("Data!",ADDRESS($O$17+AB67,$P$17+AL67))))</f>
        <v>#N/A</v>
      </c>
      <c r="S66" s="8">
        <v>66</v>
      </c>
      <c r="T66" s="9">
        <v>66</v>
      </c>
      <c r="U66" s="9">
        <v>66</v>
      </c>
      <c r="V66" s="9">
        <v>66</v>
      </c>
      <c r="W66" s="10">
        <v>66</v>
      </c>
      <c r="X66" s="9">
        <v>66</v>
      </c>
      <c r="Y66" s="9">
        <v>66</v>
      </c>
      <c r="Z66" s="9">
        <v>66</v>
      </c>
      <c r="AA66" s="9">
        <v>66</v>
      </c>
      <c r="AB66" s="10">
        <v>66</v>
      </c>
      <c r="AC66" s="8">
        <v>0</v>
      </c>
      <c r="AD66" s="9">
        <v>1</v>
      </c>
      <c r="AE66" s="9">
        <v>2</v>
      </c>
      <c r="AF66" s="9">
        <v>3</v>
      </c>
      <c r="AG66" s="9">
        <v>4</v>
      </c>
      <c r="AH66" s="9">
        <v>5</v>
      </c>
      <c r="AI66" s="9">
        <v>6</v>
      </c>
      <c r="AJ66" s="9">
        <v>7</v>
      </c>
      <c r="AK66" s="9">
        <v>8</v>
      </c>
      <c r="AL66" s="9">
        <v>9</v>
      </c>
    </row>
    <row r="67" spans="1:38" x14ac:dyDescent="0.25">
      <c r="A67" s="44">
        <f>(VLOOKUP(D48,טבלה1[],2)-1)*10+1</f>
        <v>51</v>
      </c>
      <c r="B67" s="51">
        <f t="shared" si="7"/>
        <v>129</v>
      </c>
      <c r="C67" s="51">
        <f t="shared" si="8"/>
        <v>158</v>
      </c>
      <c r="D67" s="45" t="str">
        <f t="shared" si="9"/>
        <v>$AY$129:$AY$158</v>
      </c>
      <c r="E67" s="8" t="e" cm="1">
        <f t="array" aca="1" ref="E67" ca="1">IF(OR(INDIRECT(CONCATENATE("Data!",ADDRESS($O$17+S68,$P$17+AC68)))="",NOT(Viewer!$B$7)),NA(),INDIRECT(CONCATENATE("Data!",ADDRESS($O$17+S68,$P$17+AC68))))</f>
        <v>#N/A</v>
      </c>
      <c r="F67" s="9" t="e" cm="1">
        <f t="array" aca="1" ref="F67" ca="1">IF(OR(INDIRECT(CONCATENATE("Data!",ADDRESS($O$17+T68,$P$17+AD68)))="",NOT(Viewer!$B$5)),NA(),INDIRECT(CONCATENATE("Data!",ADDRESS($O$17+T68,$P$17+AD68))))</f>
        <v>#N/A</v>
      </c>
      <c r="G67" s="9" t="e" cm="1">
        <f t="array" aca="1" ref="G67" ca="1">IF(OR(INDIRECT(CONCATENATE("Data!",ADDRESS($O$17+U68,$P$17+AE68)))="",NOT(Viewer!$B$6)),NA(),INDIRECT(CONCATENATE("Data!",ADDRESS($O$17+U68,$P$17+AE68))))</f>
        <v>#N/A</v>
      </c>
      <c r="H67" s="9" t="e" cm="1">
        <f t="array" aca="1" ref="H67" ca="1">IF(OR(INDIRECT(CONCATENATE("Data!",ADDRESS($O$17+V68,$P$17+AF68)))="",NOT(Viewer!$B$7)),NA(),INDIRECT(CONCATENATE("Data!",ADDRESS($O$17+V68,$P$17+AF68))))</f>
        <v>#N/A</v>
      </c>
      <c r="I67" s="10" t="e" cm="1">
        <f t="array" aca="1" ref="I67" ca="1">IF(OR(INDIRECT(CONCATENATE("Data!",ADDRESS($O$17+W68,$P$17+AG68)))="",NOT(Viewer!$B$8)),NA(),INDIRECT(CONCATENATE("Data!",ADDRESS($O$17+W68,$P$17+AG68))))</f>
        <v>#N/A</v>
      </c>
      <c r="J67" s="8" t="e" cm="1">
        <f t="array" aca="1" ref="J67" ca="1">IF(OR(INDIRECT(CONCATENATE("Data!",ADDRESS($O$17+X68,$P$17+AH68)))="",NOT(Viewer!$B$7)),NA(),INDIRECT(CONCATENATE("Data!",ADDRESS($O$17+X68,$P$17+AH68))))</f>
        <v>#N/A</v>
      </c>
      <c r="K67" s="9" t="e" cm="1">
        <f t="array" aca="1" ref="K67" ca="1">IF(OR(INDIRECT(CONCATENATE("Data!",ADDRESS($O$17+Y68,$P$17+AI68)))="",NOT(Viewer!$B$5)),NA(),INDIRECT(CONCATENATE("Data!",ADDRESS($O$17+Y68,$P$17+AI68))))</f>
        <v>#N/A</v>
      </c>
      <c r="L67" s="9" t="e" cm="1">
        <f t="array" aca="1" ref="L67" ca="1">IF(OR(INDIRECT(CONCATENATE("Data!",ADDRESS($O$17+Z68,$P$17+AJ68)))="",NOT(Viewer!$B$6)),NA(),INDIRECT(CONCATENATE("Data!",ADDRESS($O$17+Z68,$P$17+AJ68))))</f>
        <v>#N/A</v>
      </c>
      <c r="M67" s="9" t="e" cm="1">
        <f t="array" aca="1" ref="M67" ca="1">IF(OR(INDIRECT(CONCATENATE("Data!",ADDRESS($O$17+AA68,$P$17+AK68)))="",NOT(Viewer!$B$7)),NA(),INDIRECT(CONCATENATE("Data!",ADDRESS($O$17+AA68,$P$17+AK68))))</f>
        <v>#N/A</v>
      </c>
      <c r="N67" s="10" t="e" cm="1">
        <f t="array" aca="1" ref="N67" ca="1">IF(OR(INDIRECT(CONCATENATE("Data!",ADDRESS($O$17+AB68,$P$17+AL68)))="",NOT(Viewer!$B$8)),NA(),INDIRECT(CONCATENATE("Data!",ADDRESS($O$17+AB68,$P$17+AL68))))</f>
        <v>#N/A</v>
      </c>
      <c r="S67" s="8">
        <v>67</v>
      </c>
      <c r="T67" s="9">
        <v>67</v>
      </c>
      <c r="U67" s="9">
        <v>67</v>
      </c>
      <c r="V67" s="9">
        <v>67</v>
      </c>
      <c r="W67" s="10">
        <v>67</v>
      </c>
      <c r="X67" s="9">
        <v>67</v>
      </c>
      <c r="Y67" s="9">
        <v>67</v>
      </c>
      <c r="Z67" s="9">
        <v>67</v>
      </c>
      <c r="AA67" s="9">
        <v>67</v>
      </c>
      <c r="AB67" s="10">
        <v>67</v>
      </c>
      <c r="AC67" s="8">
        <v>0</v>
      </c>
      <c r="AD67" s="9">
        <v>1</v>
      </c>
      <c r="AE67" s="9">
        <v>2</v>
      </c>
      <c r="AF67" s="9">
        <v>3</v>
      </c>
      <c r="AG67" s="9">
        <v>4</v>
      </c>
      <c r="AH67" s="9">
        <v>5</v>
      </c>
      <c r="AI67" s="9">
        <v>6</v>
      </c>
      <c r="AJ67" s="9">
        <v>7</v>
      </c>
      <c r="AK67" s="9">
        <v>8</v>
      </c>
      <c r="AL67" s="9">
        <v>9</v>
      </c>
    </row>
    <row r="68" spans="1:38" x14ac:dyDescent="0.25">
      <c r="A68" s="44">
        <f>(VLOOKUP(D49,טבלה1[],2)-1)*10+1</f>
        <v>61</v>
      </c>
      <c r="B68" s="51">
        <f t="shared" si="7"/>
        <v>129</v>
      </c>
      <c r="C68" s="51">
        <f t="shared" si="8"/>
        <v>158</v>
      </c>
      <c r="D68" s="45" t="str">
        <f t="shared" si="9"/>
        <v>$BI$129:$BI$158</v>
      </c>
      <c r="E68" s="8" t="e" cm="1">
        <f t="array" aca="1" ref="E68" ca="1">IF(OR(INDIRECT(CONCATENATE("Data!",ADDRESS($O$17+S69,$P$17+AC69)))="",NOT(Viewer!$B$7)),NA(),INDIRECT(CONCATENATE("Data!",ADDRESS($O$17+S69,$P$17+AC69))))</f>
        <v>#N/A</v>
      </c>
      <c r="F68" s="9" t="e" cm="1">
        <f t="array" aca="1" ref="F68" ca="1">IF(OR(INDIRECT(CONCATENATE("Data!",ADDRESS($O$17+T69,$P$17+AD69)))="",NOT(Viewer!$B$5)),NA(),INDIRECT(CONCATENATE("Data!",ADDRESS($O$17+T69,$P$17+AD69))))</f>
        <v>#N/A</v>
      </c>
      <c r="G68" s="9" t="e" cm="1">
        <f t="array" aca="1" ref="G68" ca="1">IF(OR(INDIRECT(CONCATENATE("Data!",ADDRESS($O$17+U69,$P$17+AE69)))="",NOT(Viewer!$B$6)),NA(),INDIRECT(CONCATENATE("Data!",ADDRESS($O$17+U69,$P$17+AE69))))</f>
        <v>#N/A</v>
      </c>
      <c r="H68" s="9" t="e" cm="1">
        <f t="array" aca="1" ref="H68" ca="1">IF(OR(INDIRECT(CONCATENATE("Data!",ADDRESS($O$17+V69,$P$17+AF69)))="",NOT(Viewer!$B$7)),NA(),INDIRECT(CONCATENATE("Data!",ADDRESS($O$17+V69,$P$17+AF69))))</f>
        <v>#N/A</v>
      </c>
      <c r="I68" s="10" t="e" cm="1">
        <f t="array" aca="1" ref="I68" ca="1">IF(OR(INDIRECT(CONCATENATE("Data!",ADDRESS($O$17+W69,$P$17+AG69)))="",NOT(Viewer!$B$8)),NA(),INDIRECT(CONCATENATE("Data!",ADDRESS($O$17+W69,$P$17+AG69))))</f>
        <v>#N/A</v>
      </c>
      <c r="J68" s="8" t="e" cm="1">
        <f t="array" aca="1" ref="J68" ca="1">IF(OR(INDIRECT(CONCATENATE("Data!",ADDRESS($O$17+X69,$P$17+AH69)))="",NOT(Viewer!$B$7)),NA(),INDIRECT(CONCATENATE("Data!",ADDRESS($O$17+X69,$P$17+AH69))))</f>
        <v>#N/A</v>
      </c>
      <c r="K68" s="9" t="e" cm="1">
        <f t="array" aca="1" ref="K68" ca="1">IF(OR(INDIRECT(CONCATENATE("Data!",ADDRESS($O$17+Y69,$P$17+AI69)))="",NOT(Viewer!$B$5)),NA(),INDIRECT(CONCATENATE("Data!",ADDRESS($O$17+Y69,$P$17+AI69))))</f>
        <v>#N/A</v>
      </c>
      <c r="L68" s="9" t="e" cm="1">
        <f t="array" aca="1" ref="L68" ca="1">IF(OR(INDIRECT(CONCATENATE("Data!",ADDRESS($O$17+Z69,$P$17+AJ69)))="",NOT(Viewer!$B$6)),NA(),INDIRECT(CONCATENATE("Data!",ADDRESS($O$17+Z69,$P$17+AJ69))))</f>
        <v>#N/A</v>
      </c>
      <c r="M68" s="9" t="e" cm="1">
        <f t="array" aca="1" ref="M68" ca="1">IF(OR(INDIRECT(CONCATENATE("Data!",ADDRESS($O$17+AA69,$P$17+AK69)))="",NOT(Viewer!$B$7)),NA(),INDIRECT(CONCATENATE("Data!",ADDRESS($O$17+AA69,$P$17+AK69))))</f>
        <v>#N/A</v>
      </c>
      <c r="N68" s="10" t="e" cm="1">
        <f t="array" aca="1" ref="N68" ca="1">IF(OR(INDIRECT(CONCATENATE("Data!",ADDRESS($O$17+AB69,$P$17+AL69)))="",NOT(Viewer!$B$8)),NA(),INDIRECT(CONCATENATE("Data!",ADDRESS($O$17+AB69,$P$17+AL69))))</f>
        <v>#N/A</v>
      </c>
      <c r="S68" s="8">
        <v>68</v>
      </c>
      <c r="T68" s="9">
        <v>68</v>
      </c>
      <c r="U68" s="9">
        <v>68</v>
      </c>
      <c r="V68" s="9">
        <v>68</v>
      </c>
      <c r="W68" s="10">
        <v>68</v>
      </c>
      <c r="X68" s="9">
        <v>68</v>
      </c>
      <c r="Y68" s="9">
        <v>68</v>
      </c>
      <c r="Z68" s="9">
        <v>68</v>
      </c>
      <c r="AA68" s="9">
        <v>68</v>
      </c>
      <c r="AB68" s="10">
        <v>68</v>
      </c>
      <c r="AC68" s="8">
        <v>0</v>
      </c>
      <c r="AD68" s="9">
        <v>1</v>
      </c>
      <c r="AE68" s="9">
        <v>2</v>
      </c>
      <c r="AF68" s="9">
        <v>3</v>
      </c>
      <c r="AG68" s="9">
        <v>4</v>
      </c>
      <c r="AH68" s="9">
        <v>5</v>
      </c>
      <c r="AI68" s="9">
        <v>6</v>
      </c>
      <c r="AJ68" s="9">
        <v>7</v>
      </c>
      <c r="AK68" s="9">
        <v>8</v>
      </c>
      <c r="AL68" s="9">
        <v>9</v>
      </c>
    </row>
    <row r="69" spans="1:38" x14ac:dyDescent="0.25">
      <c r="A69" s="44">
        <f>(VLOOKUP(D50,טבלה1[],2)-1)*10+1</f>
        <v>71</v>
      </c>
      <c r="B69" s="51">
        <f t="shared" si="7"/>
        <v>129</v>
      </c>
      <c r="C69" s="51">
        <f t="shared" si="8"/>
        <v>158</v>
      </c>
      <c r="D69" s="45" t="str">
        <f t="shared" si="9"/>
        <v>$BS$129:$BS$158</v>
      </c>
      <c r="E69" s="8" t="e" cm="1">
        <f t="array" aca="1" ref="E69" ca="1">IF(OR(INDIRECT(CONCATENATE("Data!",ADDRESS($O$17+S70,$P$17+AC70)))="",NOT(Viewer!$B$7)),NA(),INDIRECT(CONCATENATE("Data!",ADDRESS($O$17+S70,$P$17+AC70))))</f>
        <v>#N/A</v>
      </c>
      <c r="F69" s="9" t="e" cm="1">
        <f t="array" aca="1" ref="F69" ca="1">IF(OR(INDIRECT(CONCATENATE("Data!",ADDRESS($O$17+T70,$P$17+AD70)))="",NOT(Viewer!$B$5)),NA(),INDIRECT(CONCATENATE("Data!",ADDRESS($O$17+T70,$P$17+AD70))))</f>
        <v>#N/A</v>
      </c>
      <c r="G69" s="9" t="e" cm="1">
        <f t="array" aca="1" ref="G69" ca="1">IF(OR(INDIRECT(CONCATENATE("Data!",ADDRESS($O$17+U70,$P$17+AE70)))="",NOT(Viewer!$B$6)),NA(),INDIRECT(CONCATENATE("Data!",ADDRESS($O$17+U70,$P$17+AE70))))</f>
        <v>#N/A</v>
      </c>
      <c r="H69" s="9" t="e" cm="1">
        <f t="array" aca="1" ref="H69" ca="1">IF(OR(INDIRECT(CONCATENATE("Data!",ADDRESS($O$17+V70,$P$17+AF70)))="",NOT(Viewer!$B$7)),NA(),INDIRECT(CONCATENATE("Data!",ADDRESS($O$17+V70,$P$17+AF70))))</f>
        <v>#N/A</v>
      </c>
      <c r="I69" s="10" t="e" cm="1">
        <f t="array" aca="1" ref="I69" ca="1">IF(OR(INDIRECT(CONCATENATE("Data!",ADDRESS($O$17+W70,$P$17+AG70)))="",NOT(Viewer!$B$8)),NA(),INDIRECT(CONCATENATE("Data!",ADDRESS($O$17+W70,$P$17+AG70))))</f>
        <v>#N/A</v>
      </c>
      <c r="J69" s="8" t="e" cm="1">
        <f t="array" aca="1" ref="J69" ca="1">IF(OR(INDIRECT(CONCATENATE("Data!",ADDRESS($O$17+X70,$P$17+AH70)))="",NOT(Viewer!$B$7)),NA(),INDIRECT(CONCATENATE("Data!",ADDRESS($O$17+X70,$P$17+AH70))))</f>
        <v>#N/A</v>
      </c>
      <c r="K69" s="9" t="e" cm="1">
        <f t="array" aca="1" ref="K69" ca="1">IF(OR(INDIRECT(CONCATENATE("Data!",ADDRESS($O$17+Y70,$P$17+AI70)))="",NOT(Viewer!$B$5)),NA(),INDIRECT(CONCATENATE("Data!",ADDRESS($O$17+Y70,$P$17+AI70))))</f>
        <v>#N/A</v>
      </c>
      <c r="L69" s="9" t="e" cm="1">
        <f t="array" aca="1" ref="L69" ca="1">IF(OR(INDIRECT(CONCATENATE("Data!",ADDRESS($O$17+Z70,$P$17+AJ70)))="",NOT(Viewer!$B$6)),NA(),INDIRECT(CONCATENATE("Data!",ADDRESS($O$17+Z70,$P$17+AJ70))))</f>
        <v>#N/A</v>
      </c>
      <c r="M69" s="9" t="e" cm="1">
        <f t="array" aca="1" ref="M69" ca="1">IF(OR(INDIRECT(CONCATENATE("Data!",ADDRESS($O$17+AA70,$P$17+AK70)))="",NOT(Viewer!$B$7)),NA(),INDIRECT(CONCATENATE("Data!",ADDRESS($O$17+AA70,$P$17+AK70))))</f>
        <v>#N/A</v>
      </c>
      <c r="N69" s="10" t="e" cm="1">
        <f t="array" aca="1" ref="N69" ca="1">IF(OR(INDIRECT(CONCATENATE("Data!",ADDRESS($O$17+AB70,$P$17+AL70)))="",NOT(Viewer!$B$8)),NA(),INDIRECT(CONCATENATE("Data!",ADDRESS($O$17+AB70,$P$17+AL70))))</f>
        <v>#N/A</v>
      </c>
      <c r="S69" s="8">
        <v>69</v>
      </c>
      <c r="T69" s="9">
        <v>69</v>
      </c>
      <c r="U69" s="9">
        <v>69</v>
      </c>
      <c r="V69" s="9">
        <v>69</v>
      </c>
      <c r="W69" s="10">
        <v>69</v>
      </c>
      <c r="X69" s="9">
        <v>69</v>
      </c>
      <c r="Y69" s="9">
        <v>69</v>
      </c>
      <c r="Z69" s="9">
        <v>69</v>
      </c>
      <c r="AA69" s="9">
        <v>69</v>
      </c>
      <c r="AB69" s="10">
        <v>69</v>
      </c>
      <c r="AC69" s="8">
        <v>0</v>
      </c>
      <c r="AD69" s="9">
        <v>1</v>
      </c>
      <c r="AE69" s="9">
        <v>2</v>
      </c>
      <c r="AF69" s="9">
        <v>3</v>
      </c>
      <c r="AG69" s="9">
        <v>4</v>
      </c>
      <c r="AH69" s="9">
        <v>5</v>
      </c>
      <c r="AI69" s="9">
        <v>6</v>
      </c>
      <c r="AJ69" s="9">
        <v>7</v>
      </c>
      <c r="AK69" s="9">
        <v>8</v>
      </c>
      <c r="AL69" s="9">
        <v>9</v>
      </c>
    </row>
    <row r="70" spans="1:38" x14ac:dyDescent="0.25">
      <c r="A70" s="48">
        <f>(VLOOKUP(D51,טבלה1[],2)-1)*10+1</f>
        <v>81</v>
      </c>
      <c r="B70" s="52">
        <f t="shared" si="7"/>
        <v>129</v>
      </c>
      <c r="C70" s="52">
        <f t="shared" si="8"/>
        <v>158</v>
      </c>
      <c r="D70" s="49" t="str">
        <f t="shared" si="9"/>
        <v>$CC$129:$CC$158</v>
      </c>
      <c r="E70" s="8" t="e" cm="1">
        <f t="array" aca="1" ref="E70" ca="1">IF(OR(INDIRECT(CONCATENATE("Data!",ADDRESS($O$17+S71,$P$17+AC71)))="",NOT(Viewer!$B$7)),NA(),INDIRECT(CONCATENATE("Data!",ADDRESS($O$17+S71,$P$17+AC71))))</f>
        <v>#N/A</v>
      </c>
      <c r="F70" s="9" t="e" cm="1">
        <f t="array" aca="1" ref="F70" ca="1">IF(OR(INDIRECT(CONCATENATE("Data!",ADDRESS($O$17+T71,$P$17+AD71)))="",NOT(Viewer!$B$5)),NA(),INDIRECT(CONCATENATE("Data!",ADDRESS($O$17+T71,$P$17+AD71))))</f>
        <v>#N/A</v>
      </c>
      <c r="G70" s="9" t="e" cm="1">
        <f t="array" aca="1" ref="G70" ca="1">IF(OR(INDIRECT(CONCATENATE("Data!",ADDRESS($O$17+U71,$P$17+AE71)))="",NOT(Viewer!$B$6)),NA(),INDIRECT(CONCATENATE("Data!",ADDRESS($O$17+U71,$P$17+AE71))))</f>
        <v>#N/A</v>
      </c>
      <c r="H70" s="9" t="e" cm="1">
        <f t="array" aca="1" ref="H70" ca="1">IF(OR(INDIRECT(CONCATENATE("Data!",ADDRESS($O$17+V71,$P$17+AF71)))="",NOT(Viewer!$B$7)),NA(),INDIRECT(CONCATENATE("Data!",ADDRESS($O$17+V71,$P$17+AF71))))</f>
        <v>#N/A</v>
      </c>
      <c r="I70" s="10" t="e" cm="1">
        <f t="array" aca="1" ref="I70" ca="1">IF(OR(INDIRECT(CONCATENATE("Data!",ADDRESS($O$17+W71,$P$17+AG71)))="",NOT(Viewer!$B$8)),NA(),INDIRECT(CONCATENATE("Data!",ADDRESS($O$17+W71,$P$17+AG71))))</f>
        <v>#N/A</v>
      </c>
      <c r="J70" s="8" t="e" cm="1">
        <f t="array" aca="1" ref="J70" ca="1">IF(OR(INDIRECT(CONCATENATE("Data!",ADDRESS($O$17+X71,$P$17+AH71)))="",NOT(Viewer!$B$7)),NA(),INDIRECT(CONCATENATE("Data!",ADDRESS($O$17+X71,$P$17+AH71))))</f>
        <v>#N/A</v>
      </c>
      <c r="K70" s="9" t="e" cm="1">
        <f t="array" aca="1" ref="K70" ca="1">IF(OR(INDIRECT(CONCATENATE("Data!",ADDRESS($O$17+Y71,$P$17+AI71)))="",NOT(Viewer!$B$5)),NA(),INDIRECT(CONCATENATE("Data!",ADDRESS($O$17+Y71,$P$17+AI71))))</f>
        <v>#N/A</v>
      </c>
      <c r="L70" s="9" t="e" cm="1">
        <f t="array" aca="1" ref="L70" ca="1">IF(OR(INDIRECT(CONCATENATE("Data!",ADDRESS($O$17+Z71,$P$17+AJ71)))="",NOT(Viewer!$B$6)),NA(),INDIRECT(CONCATENATE("Data!",ADDRESS($O$17+Z71,$P$17+AJ71))))</f>
        <v>#N/A</v>
      </c>
      <c r="M70" s="9" t="e" cm="1">
        <f t="array" aca="1" ref="M70" ca="1">IF(OR(INDIRECT(CONCATENATE("Data!",ADDRESS($O$17+AA71,$P$17+AK71)))="",NOT(Viewer!$B$7)),NA(),INDIRECT(CONCATENATE("Data!",ADDRESS($O$17+AA71,$P$17+AK71))))</f>
        <v>#N/A</v>
      </c>
      <c r="N70" s="10" t="e" cm="1">
        <f t="array" aca="1" ref="N70" ca="1">IF(OR(INDIRECT(CONCATENATE("Data!",ADDRESS($O$17+AB71,$P$17+AL71)))="",NOT(Viewer!$B$8)),NA(),INDIRECT(CONCATENATE("Data!",ADDRESS($O$17+AB71,$P$17+AL71))))</f>
        <v>#N/A</v>
      </c>
      <c r="S70" s="8">
        <v>70</v>
      </c>
      <c r="T70" s="9">
        <v>70</v>
      </c>
      <c r="U70" s="9">
        <v>70</v>
      </c>
      <c r="V70" s="9">
        <v>70</v>
      </c>
      <c r="W70" s="10">
        <v>70</v>
      </c>
      <c r="X70" s="9">
        <v>70</v>
      </c>
      <c r="Y70" s="9">
        <v>70</v>
      </c>
      <c r="Z70" s="9">
        <v>70</v>
      </c>
      <c r="AA70" s="9">
        <v>70</v>
      </c>
      <c r="AB70" s="10">
        <v>70</v>
      </c>
      <c r="AC70" s="8">
        <v>0</v>
      </c>
      <c r="AD70" s="9">
        <v>1</v>
      </c>
      <c r="AE70" s="9">
        <v>2</v>
      </c>
      <c r="AF70" s="9">
        <v>3</v>
      </c>
      <c r="AG70" s="9">
        <v>4</v>
      </c>
      <c r="AH70" s="9">
        <v>5</v>
      </c>
      <c r="AI70" s="9">
        <v>6</v>
      </c>
      <c r="AJ70" s="9">
        <v>7</v>
      </c>
      <c r="AK70" s="9">
        <v>8</v>
      </c>
      <c r="AL70" s="9">
        <v>9</v>
      </c>
    </row>
    <row r="71" spans="1:38" x14ac:dyDescent="0.25">
      <c r="A71" s="44">
        <f>(VLOOKUP(D52,טבלה1[],2)-1)*10+1</f>
        <v>1</v>
      </c>
      <c r="B71" s="51">
        <f t="shared" si="7"/>
        <v>129</v>
      </c>
      <c r="C71" s="51">
        <f t="shared" si="8"/>
        <v>158</v>
      </c>
      <c r="D71" s="45" t="str">
        <f t="shared" si="9"/>
        <v>$A$129:$A$158</v>
      </c>
      <c r="E71" s="8" t="e" cm="1">
        <f t="array" aca="1" ref="E71" ca="1">IF(OR(INDIRECT(CONCATENATE("Data!",ADDRESS($O$17+S72,$P$17+AC72)))="",NOT(Viewer!$B$7)),NA(),INDIRECT(CONCATENATE("Data!",ADDRESS($O$17+S72,$P$17+AC72))))</f>
        <v>#N/A</v>
      </c>
      <c r="F71" s="9" t="e" cm="1">
        <f t="array" aca="1" ref="F71" ca="1">IF(OR(INDIRECT(CONCATENATE("Data!",ADDRESS($O$17+T72,$P$17+AD72)))="",NOT(Viewer!$B$5)),NA(),INDIRECT(CONCATENATE("Data!",ADDRESS($O$17+T72,$P$17+AD72))))</f>
        <v>#N/A</v>
      </c>
      <c r="G71" s="9" t="e" cm="1">
        <f t="array" aca="1" ref="G71" ca="1">IF(OR(INDIRECT(CONCATENATE("Data!",ADDRESS($O$17+U72,$P$17+AE72)))="",NOT(Viewer!$B$6)),NA(),INDIRECT(CONCATENATE("Data!",ADDRESS($O$17+U72,$P$17+AE72))))</f>
        <v>#N/A</v>
      </c>
      <c r="H71" s="9" t="e" cm="1">
        <f t="array" aca="1" ref="H71" ca="1">IF(OR(INDIRECT(CONCATENATE("Data!",ADDRESS($O$17+V72,$P$17+AF72)))="",NOT(Viewer!$B$7)),NA(),INDIRECT(CONCATENATE("Data!",ADDRESS($O$17+V72,$P$17+AF72))))</f>
        <v>#N/A</v>
      </c>
      <c r="I71" s="10" t="e" cm="1">
        <f t="array" aca="1" ref="I71" ca="1">IF(OR(INDIRECT(CONCATENATE("Data!",ADDRESS($O$17+W72,$P$17+AG72)))="",NOT(Viewer!$B$8)),NA(),INDIRECT(CONCATENATE("Data!",ADDRESS($O$17+W72,$P$17+AG72))))</f>
        <v>#N/A</v>
      </c>
      <c r="J71" s="8" t="e" cm="1">
        <f t="array" aca="1" ref="J71" ca="1">IF(OR(INDIRECT(CONCATENATE("Data!",ADDRESS($O$17+X72,$P$17+AH72)))="",NOT(Viewer!$B$7)),NA(),INDIRECT(CONCATENATE("Data!",ADDRESS($O$17+X72,$P$17+AH72))))</f>
        <v>#N/A</v>
      </c>
      <c r="K71" s="9" t="e" cm="1">
        <f t="array" aca="1" ref="K71" ca="1">IF(OR(INDIRECT(CONCATENATE("Data!",ADDRESS($O$17+Y72,$P$17+AI72)))="",NOT(Viewer!$B$5)),NA(),INDIRECT(CONCATENATE("Data!",ADDRESS($O$17+Y72,$P$17+AI72))))</f>
        <v>#N/A</v>
      </c>
      <c r="L71" s="9" t="e" cm="1">
        <f t="array" aca="1" ref="L71" ca="1">IF(OR(INDIRECT(CONCATENATE("Data!",ADDRESS($O$17+Z72,$P$17+AJ72)))="",NOT(Viewer!$B$6)),NA(),INDIRECT(CONCATENATE("Data!",ADDRESS($O$17+Z72,$P$17+AJ72))))</f>
        <v>#N/A</v>
      </c>
      <c r="M71" s="9" t="e" cm="1">
        <f t="array" aca="1" ref="M71" ca="1">IF(OR(INDIRECT(CONCATENATE("Data!",ADDRESS($O$17+AA72,$P$17+AK72)))="",NOT(Viewer!$B$7)),NA(),INDIRECT(CONCATENATE("Data!",ADDRESS($O$17+AA72,$P$17+AK72))))</f>
        <v>#N/A</v>
      </c>
      <c r="N71" s="10" t="e" cm="1">
        <f t="array" aca="1" ref="N71" ca="1">IF(OR(INDIRECT(CONCATENATE("Data!",ADDRESS($O$17+AB72,$P$17+AL72)))="",NOT(Viewer!$B$8)),NA(),INDIRECT(CONCATENATE("Data!",ADDRESS($O$17+AB72,$P$17+AL72))))</f>
        <v>#N/A</v>
      </c>
      <c r="S71" s="8">
        <v>71</v>
      </c>
      <c r="T71" s="9">
        <v>71</v>
      </c>
      <c r="U71" s="9">
        <v>71</v>
      </c>
      <c r="V71" s="9">
        <v>71</v>
      </c>
      <c r="W71" s="10">
        <v>71</v>
      </c>
      <c r="X71" s="9">
        <v>71</v>
      </c>
      <c r="Y71" s="9">
        <v>71</v>
      </c>
      <c r="Z71" s="9">
        <v>71</v>
      </c>
      <c r="AA71" s="9">
        <v>71</v>
      </c>
      <c r="AB71" s="10">
        <v>71</v>
      </c>
      <c r="AC71" s="8">
        <v>0</v>
      </c>
      <c r="AD71" s="9">
        <v>1</v>
      </c>
      <c r="AE71" s="9">
        <v>2</v>
      </c>
      <c r="AF71" s="9">
        <v>3</v>
      </c>
      <c r="AG71" s="9">
        <v>4</v>
      </c>
      <c r="AH71" s="9">
        <v>5</v>
      </c>
      <c r="AI71" s="9">
        <v>6</v>
      </c>
      <c r="AJ71" s="9">
        <v>7</v>
      </c>
      <c r="AK71" s="9">
        <v>8</v>
      </c>
      <c r="AL71" s="9">
        <v>9</v>
      </c>
    </row>
    <row r="72" spans="1:38" x14ac:dyDescent="0.25">
      <c r="A72" s="44">
        <f>(VLOOKUP(D53,טבלה1[],2)-1)*10+1</f>
        <v>11</v>
      </c>
      <c r="B72" s="51">
        <f t="shared" si="7"/>
        <v>129</v>
      </c>
      <c r="C72" s="51">
        <f t="shared" si="8"/>
        <v>158</v>
      </c>
      <c r="D72" s="45" t="str">
        <f t="shared" si="9"/>
        <v>$K$129:$K$158</v>
      </c>
      <c r="E72" s="8" t="e" cm="1">
        <f t="array" aca="1" ref="E72" ca="1">IF(OR(INDIRECT(CONCATENATE("Data!",ADDRESS($O$17+S73,$P$17+AC73)))="",NOT(Viewer!$B$7)),NA(),INDIRECT(CONCATENATE("Data!",ADDRESS($O$17+S73,$P$17+AC73))))</f>
        <v>#N/A</v>
      </c>
      <c r="F72" s="9" t="e" cm="1">
        <f t="array" aca="1" ref="F72" ca="1">IF(OR(INDIRECT(CONCATENATE("Data!",ADDRESS($O$17+T73,$P$17+AD73)))="",NOT(Viewer!$B$5)),NA(),INDIRECT(CONCATENATE("Data!",ADDRESS($O$17+T73,$P$17+AD73))))</f>
        <v>#N/A</v>
      </c>
      <c r="G72" s="9" t="e" cm="1">
        <f t="array" aca="1" ref="G72" ca="1">IF(OR(INDIRECT(CONCATENATE("Data!",ADDRESS($O$17+U73,$P$17+AE73)))="",NOT(Viewer!$B$6)),NA(),INDIRECT(CONCATENATE("Data!",ADDRESS($O$17+U73,$P$17+AE73))))</f>
        <v>#N/A</v>
      </c>
      <c r="H72" s="9" t="e" cm="1">
        <f t="array" aca="1" ref="H72" ca="1">IF(OR(INDIRECT(CONCATENATE("Data!",ADDRESS($O$17+V73,$P$17+AF73)))="",NOT(Viewer!$B$7)),NA(),INDIRECT(CONCATENATE("Data!",ADDRESS($O$17+V73,$P$17+AF73))))</f>
        <v>#N/A</v>
      </c>
      <c r="I72" s="10" t="e" cm="1">
        <f t="array" aca="1" ref="I72" ca="1">IF(OR(INDIRECT(CONCATENATE("Data!",ADDRESS($O$17+W73,$P$17+AG73)))="",NOT(Viewer!$B$8)),NA(),INDIRECT(CONCATENATE("Data!",ADDRESS($O$17+W73,$P$17+AG73))))</f>
        <v>#N/A</v>
      </c>
      <c r="J72" s="8" t="e" cm="1">
        <f t="array" aca="1" ref="J72" ca="1">IF(OR(INDIRECT(CONCATENATE("Data!",ADDRESS($O$17+X73,$P$17+AH73)))="",NOT(Viewer!$B$7)),NA(),INDIRECT(CONCATENATE("Data!",ADDRESS($O$17+X73,$P$17+AH73))))</f>
        <v>#N/A</v>
      </c>
      <c r="K72" s="9" t="e" cm="1">
        <f t="array" aca="1" ref="K72" ca="1">IF(OR(INDIRECT(CONCATENATE("Data!",ADDRESS($O$17+Y73,$P$17+AI73)))="",NOT(Viewer!$B$5)),NA(),INDIRECT(CONCATENATE("Data!",ADDRESS($O$17+Y73,$P$17+AI73))))</f>
        <v>#N/A</v>
      </c>
      <c r="L72" s="9" t="e" cm="1">
        <f t="array" aca="1" ref="L72" ca="1">IF(OR(INDIRECT(CONCATENATE("Data!",ADDRESS($O$17+Z73,$P$17+AJ73)))="",NOT(Viewer!$B$6)),NA(),INDIRECT(CONCATENATE("Data!",ADDRESS($O$17+Z73,$P$17+AJ73))))</f>
        <v>#N/A</v>
      </c>
      <c r="M72" s="9" t="e" cm="1">
        <f t="array" aca="1" ref="M72" ca="1">IF(OR(INDIRECT(CONCATENATE("Data!",ADDRESS($O$17+AA73,$P$17+AK73)))="",NOT(Viewer!$B$7)),NA(),INDIRECT(CONCATENATE("Data!",ADDRESS($O$17+AA73,$P$17+AK73))))</f>
        <v>#N/A</v>
      </c>
      <c r="N72" s="10" t="e" cm="1">
        <f t="array" aca="1" ref="N72" ca="1">IF(OR(INDIRECT(CONCATENATE("Data!",ADDRESS($O$17+AB73,$P$17+AL73)))="",NOT(Viewer!$B$8)),NA(),INDIRECT(CONCATENATE("Data!",ADDRESS($O$17+AB73,$P$17+AL73))))</f>
        <v>#N/A</v>
      </c>
      <c r="S72" s="8">
        <v>72</v>
      </c>
      <c r="T72" s="9">
        <v>72</v>
      </c>
      <c r="U72" s="9">
        <v>72</v>
      </c>
      <c r="V72" s="9">
        <v>72</v>
      </c>
      <c r="W72" s="10">
        <v>72</v>
      </c>
      <c r="X72" s="9">
        <v>72</v>
      </c>
      <c r="Y72" s="9">
        <v>72</v>
      </c>
      <c r="Z72" s="9">
        <v>72</v>
      </c>
      <c r="AA72" s="9">
        <v>72</v>
      </c>
      <c r="AB72" s="10">
        <v>72</v>
      </c>
      <c r="AC72" s="8">
        <v>0</v>
      </c>
      <c r="AD72" s="9">
        <v>1</v>
      </c>
      <c r="AE72" s="9">
        <v>2</v>
      </c>
      <c r="AF72" s="9">
        <v>3</v>
      </c>
      <c r="AG72" s="9">
        <v>4</v>
      </c>
      <c r="AH72" s="9">
        <v>5</v>
      </c>
      <c r="AI72" s="9">
        <v>6</v>
      </c>
      <c r="AJ72" s="9">
        <v>7</v>
      </c>
      <c r="AK72" s="9">
        <v>8</v>
      </c>
      <c r="AL72" s="9">
        <v>9</v>
      </c>
    </row>
    <row r="73" spans="1:38" x14ac:dyDescent="0.25">
      <c r="A73" s="44">
        <f>(VLOOKUP(D54,טבלה1[],2)-1)*10+1</f>
        <v>21</v>
      </c>
      <c r="B73" s="51">
        <f t="shared" si="7"/>
        <v>129</v>
      </c>
      <c r="C73" s="51">
        <f t="shared" si="8"/>
        <v>158</v>
      </c>
      <c r="D73" s="45" t="str">
        <f t="shared" si="9"/>
        <v>$U$129:$U$158</v>
      </c>
      <c r="E73" s="8" t="e" cm="1">
        <f t="array" aca="1" ref="E73" ca="1">IF(OR(INDIRECT(CONCATENATE("Data!",ADDRESS($O$17+S74,$P$17+AC74)))="",NOT(Viewer!$B$7)),NA(),INDIRECT(CONCATENATE("Data!",ADDRESS($O$17+S74,$P$17+AC74))))</f>
        <v>#N/A</v>
      </c>
      <c r="F73" s="9" t="e" cm="1">
        <f t="array" aca="1" ref="F73" ca="1">IF(OR(INDIRECT(CONCATENATE("Data!",ADDRESS($O$17+T74,$P$17+AD74)))="",NOT(Viewer!$B$5)),NA(),INDIRECT(CONCATENATE("Data!",ADDRESS($O$17+T74,$P$17+AD74))))</f>
        <v>#N/A</v>
      </c>
      <c r="G73" s="9" t="e" cm="1">
        <f t="array" aca="1" ref="G73" ca="1">IF(OR(INDIRECT(CONCATENATE("Data!",ADDRESS($O$17+U74,$P$17+AE74)))="",NOT(Viewer!$B$6)),NA(),INDIRECT(CONCATENATE("Data!",ADDRESS($O$17+U74,$P$17+AE74))))</f>
        <v>#N/A</v>
      </c>
      <c r="H73" s="9" t="e" cm="1">
        <f t="array" aca="1" ref="H73" ca="1">IF(OR(INDIRECT(CONCATENATE("Data!",ADDRESS($O$17+V74,$P$17+AF74)))="",NOT(Viewer!$B$7)),NA(),INDIRECT(CONCATENATE("Data!",ADDRESS($O$17+V74,$P$17+AF74))))</f>
        <v>#N/A</v>
      </c>
      <c r="I73" s="10" t="e" cm="1">
        <f t="array" aca="1" ref="I73" ca="1">IF(OR(INDIRECT(CONCATENATE("Data!",ADDRESS($O$17+W74,$P$17+AG74)))="",NOT(Viewer!$B$8)),NA(),INDIRECT(CONCATENATE("Data!",ADDRESS($O$17+W74,$P$17+AG74))))</f>
        <v>#N/A</v>
      </c>
      <c r="J73" s="8" t="e" cm="1">
        <f t="array" aca="1" ref="J73" ca="1">IF(OR(INDIRECT(CONCATENATE("Data!",ADDRESS($O$17+X74,$P$17+AH74)))="",NOT(Viewer!$B$7)),NA(),INDIRECT(CONCATENATE("Data!",ADDRESS($O$17+X74,$P$17+AH74))))</f>
        <v>#N/A</v>
      </c>
      <c r="K73" s="9" t="e" cm="1">
        <f t="array" aca="1" ref="K73" ca="1">IF(OR(INDIRECT(CONCATENATE("Data!",ADDRESS($O$17+Y74,$P$17+AI74)))="",NOT(Viewer!$B$5)),NA(),INDIRECT(CONCATENATE("Data!",ADDRESS($O$17+Y74,$P$17+AI74))))</f>
        <v>#N/A</v>
      </c>
      <c r="L73" s="9" t="e" cm="1">
        <f t="array" aca="1" ref="L73" ca="1">IF(OR(INDIRECT(CONCATENATE("Data!",ADDRESS($O$17+Z74,$P$17+AJ74)))="",NOT(Viewer!$B$6)),NA(),INDIRECT(CONCATENATE("Data!",ADDRESS($O$17+Z74,$P$17+AJ74))))</f>
        <v>#N/A</v>
      </c>
      <c r="M73" s="9" t="e" cm="1">
        <f t="array" aca="1" ref="M73" ca="1">IF(OR(INDIRECT(CONCATENATE("Data!",ADDRESS($O$17+AA74,$P$17+AK74)))="",NOT(Viewer!$B$7)),NA(),INDIRECT(CONCATENATE("Data!",ADDRESS($O$17+AA74,$P$17+AK74))))</f>
        <v>#N/A</v>
      </c>
      <c r="N73" s="10" t="e" cm="1">
        <f t="array" aca="1" ref="N73" ca="1">IF(OR(INDIRECT(CONCATENATE("Data!",ADDRESS($O$17+AB74,$P$17+AL74)))="",NOT(Viewer!$B$8)),NA(),INDIRECT(CONCATENATE("Data!",ADDRESS($O$17+AB74,$P$17+AL74))))</f>
        <v>#N/A</v>
      </c>
      <c r="S73" s="8">
        <v>73</v>
      </c>
      <c r="T73" s="9">
        <v>73</v>
      </c>
      <c r="U73" s="9">
        <v>73</v>
      </c>
      <c r="V73" s="9">
        <v>73</v>
      </c>
      <c r="W73" s="10">
        <v>73</v>
      </c>
      <c r="X73" s="9">
        <v>73</v>
      </c>
      <c r="Y73" s="9">
        <v>73</v>
      </c>
      <c r="Z73" s="9">
        <v>73</v>
      </c>
      <c r="AA73" s="9">
        <v>73</v>
      </c>
      <c r="AB73" s="10">
        <v>73</v>
      </c>
      <c r="AC73" s="8">
        <v>0</v>
      </c>
      <c r="AD73" s="9">
        <v>1</v>
      </c>
      <c r="AE73" s="9">
        <v>2</v>
      </c>
      <c r="AF73" s="9">
        <v>3</v>
      </c>
      <c r="AG73" s="9">
        <v>4</v>
      </c>
      <c r="AH73" s="9">
        <v>5</v>
      </c>
      <c r="AI73" s="9">
        <v>6</v>
      </c>
      <c r="AJ73" s="9">
        <v>7</v>
      </c>
      <c r="AK73" s="9">
        <v>8</v>
      </c>
      <c r="AL73" s="9">
        <v>9</v>
      </c>
    </row>
    <row r="74" spans="1:38" x14ac:dyDescent="0.25">
      <c r="A74" s="44">
        <f>(VLOOKUP(D55,טבלה1[],2)-1)*10+1</f>
        <v>31</v>
      </c>
      <c r="B74" s="51">
        <f t="shared" si="7"/>
        <v>129</v>
      </c>
      <c r="C74" s="51">
        <f t="shared" si="8"/>
        <v>158</v>
      </c>
      <c r="D74" s="45" t="str">
        <f t="shared" si="9"/>
        <v>$AE$129:$AE$158</v>
      </c>
      <c r="E74" s="8" t="e" cm="1">
        <f t="array" aca="1" ref="E74" ca="1">IF(OR(INDIRECT(CONCATENATE("Data!",ADDRESS($O$17+S75,$P$17+AC75)))="",NOT(Viewer!$B$7)),NA(),INDIRECT(CONCATENATE("Data!",ADDRESS($O$17+S75,$P$17+AC75))))</f>
        <v>#N/A</v>
      </c>
      <c r="F74" s="9" t="e" cm="1">
        <f t="array" aca="1" ref="F74" ca="1">IF(OR(INDIRECT(CONCATENATE("Data!",ADDRESS($O$17+T75,$P$17+AD75)))="",NOT(Viewer!$B$5)),NA(),INDIRECT(CONCATENATE("Data!",ADDRESS($O$17+T75,$P$17+AD75))))</f>
        <v>#N/A</v>
      </c>
      <c r="G74" s="9" t="e" cm="1">
        <f t="array" aca="1" ref="G74" ca="1">IF(OR(INDIRECT(CONCATENATE("Data!",ADDRESS($O$17+U75,$P$17+AE75)))="",NOT(Viewer!$B$6)),NA(),INDIRECT(CONCATENATE("Data!",ADDRESS($O$17+U75,$P$17+AE75))))</f>
        <v>#N/A</v>
      </c>
      <c r="H74" s="9" t="e" cm="1">
        <f t="array" aca="1" ref="H74" ca="1">IF(OR(INDIRECT(CONCATENATE("Data!",ADDRESS($O$17+V75,$P$17+AF75)))="",NOT(Viewer!$B$7)),NA(),INDIRECT(CONCATENATE("Data!",ADDRESS($O$17+V75,$P$17+AF75))))</f>
        <v>#N/A</v>
      </c>
      <c r="I74" s="10" t="e" cm="1">
        <f t="array" aca="1" ref="I74" ca="1">IF(OR(INDIRECT(CONCATENATE("Data!",ADDRESS($O$17+W75,$P$17+AG75)))="",NOT(Viewer!$B$8)),NA(),INDIRECT(CONCATENATE("Data!",ADDRESS($O$17+W75,$P$17+AG75))))</f>
        <v>#N/A</v>
      </c>
      <c r="J74" s="8" t="e" cm="1">
        <f t="array" aca="1" ref="J74" ca="1">IF(OR(INDIRECT(CONCATENATE("Data!",ADDRESS($O$17+X75,$P$17+AH75)))="",NOT(Viewer!$B$7)),NA(),INDIRECT(CONCATENATE("Data!",ADDRESS($O$17+X75,$P$17+AH75))))</f>
        <v>#N/A</v>
      </c>
      <c r="K74" s="9" t="e" cm="1">
        <f t="array" aca="1" ref="K74" ca="1">IF(OR(INDIRECT(CONCATENATE("Data!",ADDRESS($O$17+Y75,$P$17+AI75)))="",NOT(Viewer!$B$5)),NA(),INDIRECT(CONCATENATE("Data!",ADDRESS($O$17+Y75,$P$17+AI75))))</f>
        <v>#N/A</v>
      </c>
      <c r="L74" s="9" t="e" cm="1">
        <f t="array" aca="1" ref="L74" ca="1">IF(OR(INDIRECT(CONCATENATE("Data!",ADDRESS($O$17+Z75,$P$17+AJ75)))="",NOT(Viewer!$B$6)),NA(),INDIRECT(CONCATENATE("Data!",ADDRESS($O$17+Z75,$P$17+AJ75))))</f>
        <v>#N/A</v>
      </c>
      <c r="M74" s="9" t="e" cm="1">
        <f t="array" aca="1" ref="M74" ca="1">IF(OR(INDIRECT(CONCATENATE("Data!",ADDRESS($O$17+AA75,$P$17+AK75)))="",NOT(Viewer!$B$7)),NA(),INDIRECT(CONCATENATE("Data!",ADDRESS($O$17+AA75,$P$17+AK75))))</f>
        <v>#N/A</v>
      </c>
      <c r="N74" s="10" t="e" cm="1">
        <f t="array" aca="1" ref="N74" ca="1">IF(OR(INDIRECT(CONCATENATE("Data!",ADDRESS($O$17+AB75,$P$17+AL75)))="",NOT(Viewer!$B$8)),NA(),INDIRECT(CONCATENATE("Data!",ADDRESS($O$17+AB75,$P$17+AL75))))</f>
        <v>#N/A</v>
      </c>
      <c r="S74" s="8">
        <v>74</v>
      </c>
      <c r="T74" s="9">
        <v>74</v>
      </c>
      <c r="U74" s="9">
        <v>74</v>
      </c>
      <c r="V74" s="9">
        <v>74</v>
      </c>
      <c r="W74" s="10">
        <v>74</v>
      </c>
      <c r="X74" s="9">
        <v>74</v>
      </c>
      <c r="Y74" s="9">
        <v>74</v>
      </c>
      <c r="Z74" s="9">
        <v>74</v>
      </c>
      <c r="AA74" s="9">
        <v>74</v>
      </c>
      <c r="AB74" s="10">
        <v>74</v>
      </c>
      <c r="AC74" s="8">
        <v>0</v>
      </c>
      <c r="AD74" s="9">
        <v>1</v>
      </c>
      <c r="AE74" s="9">
        <v>2</v>
      </c>
      <c r="AF74" s="9">
        <v>3</v>
      </c>
      <c r="AG74" s="9">
        <v>4</v>
      </c>
      <c r="AH74" s="9">
        <v>5</v>
      </c>
      <c r="AI74" s="9">
        <v>6</v>
      </c>
      <c r="AJ74" s="9">
        <v>7</v>
      </c>
      <c r="AK74" s="9">
        <v>8</v>
      </c>
      <c r="AL74" s="9">
        <v>9</v>
      </c>
    </row>
    <row r="75" spans="1:38" x14ac:dyDescent="0.25">
      <c r="A75" s="44">
        <f>(VLOOKUP(D56,טבלה1[],2)-1)*10+1</f>
        <v>41</v>
      </c>
      <c r="B75" s="51">
        <f t="shared" si="7"/>
        <v>129</v>
      </c>
      <c r="C75" s="51">
        <f t="shared" si="8"/>
        <v>158</v>
      </c>
      <c r="D75" s="45" t="str">
        <f t="shared" si="9"/>
        <v>$AO$129:$AO$158</v>
      </c>
      <c r="E75" s="8" t="e" cm="1">
        <f t="array" aca="1" ref="E75" ca="1">IF(OR(INDIRECT(CONCATENATE("Data!",ADDRESS($O$17+S76,$P$17+AC76)))="",NOT(Viewer!$B$7)),NA(),INDIRECT(CONCATENATE("Data!",ADDRESS($O$17+S76,$P$17+AC76))))</f>
        <v>#N/A</v>
      </c>
      <c r="F75" s="9" t="e" cm="1">
        <f t="array" aca="1" ref="F75" ca="1">IF(OR(INDIRECT(CONCATENATE("Data!",ADDRESS($O$17+T76,$P$17+AD76)))="",NOT(Viewer!$B$5)),NA(),INDIRECT(CONCATENATE("Data!",ADDRESS($O$17+T76,$P$17+AD76))))</f>
        <v>#N/A</v>
      </c>
      <c r="G75" s="9" t="e" cm="1">
        <f t="array" aca="1" ref="G75" ca="1">IF(OR(INDIRECT(CONCATENATE("Data!",ADDRESS($O$17+U76,$P$17+AE76)))="",NOT(Viewer!$B$6)),NA(),INDIRECT(CONCATENATE("Data!",ADDRESS($O$17+U76,$P$17+AE76))))</f>
        <v>#N/A</v>
      </c>
      <c r="H75" s="9" t="e" cm="1">
        <f t="array" aca="1" ref="H75" ca="1">IF(OR(INDIRECT(CONCATENATE("Data!",ADDRESS($O$17+V76,$P$17+AF76)))="",NOT(Viewer!$B$7)),NA(),INDIRECT(CONCATENATE("Data!",ADDRESS($O$17+V76,$P$17+AF76))))</f>
        <v>#N/A</v>
      </c>
      <c r="I75" s="10" t="e" cm="1">
        <f t="array" aca="1" ref="I75" ca="1">IF(OR(INDIRECT(CONCATENATE("Data!",ADDRESS($O$17+W76,$P$17+AG76)))="",NOT(Viewer!$B$8)),NA(),INDIRECT(CONCATENATE("Data!",ADDRESS($O$17+W76,$P$17+AG76))))</f>
        <v>#N/A</v>
      </c>
      <c r="J75" s="8" t="e" cm="1">
        <f t="array" aca="1" ref="J75" ca="1">IF(OR(INDIRECT(CONCATENATE("Data!",ADDRESS($O$17+X76,$P$17+AH76)))="",NOT(Viewer!$B$7)),NA(),INDIRECT(CONCATENATE("Data!",ADDRESS($O$17+X76,$P$17+AH76))))</f>
        <v>#N/A</v>
      </c>
      <c r="K75" s="9" t="e" cm="1">
        <f t="array" aca="1" ref="K75" ca="1">IF(OR(INDIRECT(CONCATENATE("Data!",ADDRESS($O$17+Y76,$P$17+AI76)))="",NOT(Viewer!$B$5)),NA(),INDIRECT(CONCATENATE("Data!",ADDRESS($O$17+Y76,$P$17+AI76))))</f>
        <v>#N/A</v>
      </c>
      <c r="L75" s="9" t="e" cm="1">
        <f t="array" aca="1" ref="L75" ca="1">IF(OR(INDIRECT(CONCATENATE("Data!",ADDRESS($O$17+Z76,$P$17+AJ76)))="",NOT(Viewer!$B$6)),NA(),INDIRECT(CONCATENATE("Data!",ADDRESS($O$17+Z76,$P$17+AJ76))))</f>
        <v>#N/A</v>
      </c>
      <c r="M75" s="9" t="e" cm="1">
        <f t="array" aca="1" ref="M75" ca="1">IF(OR(INDIRECT(CONCATENATE("Data!",ADDRESS($O$17+AA76,$P$17+AK76)))="",NOT(Viewer!$B$7)),NA(),INDIRECT(CONCATENATE("Data!",ADDRESS($O$17+AA76,$P$17+AK76))))</f>
        <v>#N/A</v>
      </c>
      <c r="N75" s="10" t="e" cm="1">
        <f t="array" aca="1" ref="N75" ca="1">IF(OR(INDIRECT(CONCATENATE("Data!",ADDRESS($O$17+AB76,$P$17+AL76)))="",NOT(Viewer!$B$8)),NA(),INDIRECT(CONCATENATE("Data!",ADDRESS($O$17+AB76,$P$17+AL76))))</f>
        <v>#N/A</v>
      </c>
      <c r="S75" s="8">
        <v>75</v>
      </c>
      <c r="T75" s="9">
        <v>75</v>
      </c>
      <c r="U75" s="9">
        <v>75</v>
      </c>
      <c r="V75" s="9">
        <v>75</v>
      </c>
      <c r="W75" s="10">
        <v>75</v>
      </c>
      <c r="X75" s="9">
        <v>75</v>
      </c>
      <c r="Y75" s="9">
        <v>75</v>
      </c>
      <c r="Z75" s="9">
        <v>75</v>
      </c>
      <c r="AA75" s="9">
        <v>75</v>
      </c>
      <c r="AB75" s="10">
        <v>75</v>
      </c>
      <c r="AC75" s="8">
        <v>0</v>
      </c>
      <c r="AD75" s="9">
        <v>1</v>
      </c>
      <c r="AE75" s="9">
        <v>2</v>
      </c>
      <c r="AF75" s="9">
        <v>3</v>
      </c>
      <c r="AG75" s="9">
        <v>4</v>
      </c>
      <c r="AH75" s="9">
        <v>5</v>
      </c>
      <c r="AI75" s="9">
        <v>6</v>
      </c>
      <c r="AJ75" s="9">
        <v>7</v>
      </c>
      <c r="AK75" s="9">
        <v>8</v>
      </c>
      <c r="AL75" s="9">
        <v>9</v>
      </c>
    </row>
    <row r="76" spans="1:38" x14ac:dyDescent="0.25">
      <c r="A76" s="44">
        <f>(VLOOKUP(D57,טבלה1[],2)-1)*10+1</f>
        <v>51</v>
      </c>
      <c r="B76" s="51">
        <f t="shared" si="7"/>
        <v>129</v>
      </c>
      <c r="C76" s="51">
        <f t="shared" si="8"/>
        <v>158</v>
      </c>
      <c r="D76" s="45" t="str">
        <f t="shared" si="9"/>
        <v>$AY$129:$AY$158</v>
      </c>
      <c r="E76" s="8" t="e" cm="1">
        <f t="array" aca="1" ref="E76" ca="1">IF(OR(INDIRECT(CONCATENATE("Data!",ADDRESS($O$17+S77,$P$17+AC77)))="",NOT(Viewer!$B$7)),NA(),INDIRECT(CONCATENATE("Data!",ADDRESS($O$17+S77,$P$17+AC77))))</f>
        <v>#N/A</v>
      </c>
      <c r="F76" s="9" t="e" cm="1">
        <f t="array" aca="1" ref="F76" ca="1">IF(OR(INDIRECT(CONCATENATE("Data!",ADDRESS($O$17+T77,$P$17+AD77)))="",NOT(Viewer!$B$5)),NA(),INDIRECT(CONCATENATE("Data!",ADDRESS($O$17+T77,$P$17+AD77))))</f>
        <v>#N/A</v>
      </c>
      <c r="G76" s="9" t="e" cm="1">
        <f t="array" aca="1" ref="G76" ca="1">IF(OR(INDIRECT(CONCATENATE("Data!",ADDRESS($O$17+U77,$P$17+AE77)))="",NOT(Viewer!$B$6)),NA(),INDIRECT(CONCATENATE("Data!",ADDRESS($O$17+U77,$P$17+AE77))))</f>
        <v>#N/A</v>
      </c>
      <c r="H76" s="9" t="e" cm="1">
        <f t="array" aca="1" ref="H76" ca="1">IF(OR(INDIRECT(CONCATENATE("Data!",ADDRESS($O$17+V77,$P$17+AF77)))="",NOT(Viewer!$B$7)),NA(),INDIRECT(CONCATENATE("Data!",ADDRESS($O$17+V77,$P$17+AF77))))</f>
        <v>#N/A</v>
      </c>
      <c r="I76" s="10" t="e" cm="1">
        <f t="array" aca="1" ref="I76" ca="1">IF(OR(INDIRECT(CONCATENATE("Data!",ADDRESS($O$17+W77,$P$17+AG77)))="",NOT(Viewer!$B$8)),NA(),INDIRECT(CONCATENATE("Data!",ADDRESS($O$17+W77,$P$17+AG77))))</f>
        <v>#N/A</v>
      </c>
      <c r="J76" s="8" t="e" cm="1">
        <f t="array" aca="1" ref="J76" ca="1">IF(OR(INDIRECT(CONCATENATE("Data!",ADDRESS($O$17+X77,$P$17+AH77)))="",NOT(Viewer!$B$7)),NA(),INDIRECT(CONCATENATE("Data!",ADDRESS($O$17+X77,$P$17+AH77))))</f>
        <v>#N/A</v>
      </c>
      <c r="K76" s="9" t="e" cm="1">
        <f t="array" aca="1" ref="K76" ca="1">IF(OR(INDIRECT(CONCATENATE("Data!",ADDRESS($O$17+Y77,$P$17+AI77)))="",NOT(Viewer!$B$5)),NA(),INDIRECT(CONCATENATE("Data!",ADDRESS($O$17+Y77,$P$17+AI77))))</f>
        <v>#N/A</v>
      </c>
      <c r="L76" s="9" t="e" cm="1">
        <f t="array" aca="1" ref="L76" ca="1">IF(OR(INDIRECT(CONCATENATE("Data!",ADDRESS($O$17+Z77,$P$17+AJ77)))="",NOT(Viewer!$B$6)),NA(),INDIRECT(CONCATENATE("Data!",ADDRESS($O$17+Z77,$P$17+AJ77))))</f>
        <v>#N/A</v>
      </c>
      <c r="M76" s="9" t="e" cm="1">
        <f t="array" aca="1" ref="M76" ca="1">IF(OR(INDIRECT(CONCATENATE("Data!",ADDRESS($O$17+AA77,$P$17+AK77)))="",NOT(Viewer!$B$7)),NA(),INDIRECT(CONCATENATE("Data!",ADDRESS($O$17+AA77,$P$17+AK77))))</f>
        <v>#N/A</v>
      </c>
      <c r="N76" s="10" t="e" cm="1">
        <f t="array" aca="1" ref="N76" ca="1">IF(OR(INDIRECT(CONCATENATE("Data!",ADDRESS($O$17+AB77,$P$17+AL77)))="",NOT(Viewer!$B$8)),NA(),INDIRECT(CONCATENATE("Data!",ADDRESS($O$17+AB77,$P$17+AL77))))</f>
        <v>#N/A</v>
      </c>
      <c r="S76" s="8">
        <v>76</v>
      </c>
      <c r="T76" s="9">
        <v>76</v>
      </c>
      <c r="U76" s="9">
        <v>76</v>
      </c>
      <c r="V76" s="9">
        <v>76</v>
      </c>
      <c r="W76" s="10">
        <v>76</v>
      </c>
      <c r="X76" s="9">
        <v>76</v>
      </c>
      <c r="Y76" s="9">
        <v>76</v>
      </c>
      <c r="Z76" s="9">
        <v>76</v>
      </c>
      <c r="AA76" s="9">
        <v>76</v>
      </c>
      <c r="AB76" s="10">
        <v>76</v>
      </c>
      <c r="AC76" s="8">
        <v>0</v>
      </c>
      <c r="AD76" s="9">
        <v>1</v>
      </c>
      <c r="AE76" s="9">
        <v>2</v>
      </c>
      <c r="AF76" s="9">
        <v>3</v>
      </c>
      <c r="AG76" s="9">
        <v>4</v>
      </c>
      <c r="AH76" s="9">
        <v>5</v>
      </c>
      <c r="AI76" s="9">
        <v>6</v>
      </c>
      <c r="AJ76" s="9">
        <v>7</v>
      </c>
      <c r="AK76" s="9">
        <v>8</v>
      </c>
      <c r="AL76" s="9">
        <v>9</v>
      </c>
    </row>
    <row r="77" spans="1:38" x14ac:dyDescent="0.25">
      <c r="A77" s="44">
        <f>(VLOOKUP(D58,טבלה1[],2)-1)*10+1</f>
        <v>61</v>
      </c>
      <c r="B77" s="51">
        <f t="shared" si="7"/>
        <v>129</v>
      </c>
      <c r="C77" s="51">
        <f t="shared" si="8"/>
        <v>158</v>
      </c>
      <c r="D77" s="45" t="str">
        <f t="shared" si="9"/>
        <v>$BI$129:$BI$158</v>
      </c>
      <c r="E77" s="8" t="e" cm="1">
        <f t="array" aca="1" ref="E77" ca="1">IF(OR(INDIRECT(CONCATENATE("Data!",ADDRESS($O$17+S78,$P$17+AC78)))="",NOT(Viewer!$B$7)),NA(),INDIRECT(CONCATENATE("Data!",ADDRESS($O$17+S78,$P$17+AC78))))</f>
        <v>#N/A</v>
      </c>
      <c r="F77" s="9" t="e" cm="1">
        <f t="array" aca="1" ref="F77" ca="1">IF(OR(INDIRECT(CONCATENATE("Data!",ADDRESS($O$17+T78,$P$17+AD78)))="",NOT(Viewer!$B$5)),NA(),INDIRECT(CONCATENATE("Data!",ADDRESS($O$17+T78,$P$17+AD78))))</f>
        <v>#N/A</v>
      </c>
      <c r="G77" s="9" t="e" cm="1">
        <f t="array" aca="1" ref="G77" ca="1">IF(OR(INDIRECT(CONCATENATE("Data!",ADDRESS($O$17+U78,$P$17+AE78)))="",NOT(Viewer!$B$6)),NA(),INDIRECT(CONCATENATE("Data!",ADDRESS($O$17+U78,$P$17+AE78))))</f>
        <v>#N/A</v>
      </c>
      <c r="H77" s="9" t="e" cm="1">
        <f t="array" aca="1" ref="H77" ca="1">IF(OR(INDIRECT(CONCATENATE("Data!",ADDRESS($O$17+V78,$P$17+AF78)))="",NOT(Viewer!$B$7)),NA(),INDIRECT(CONCATENATE("Data!",ADDRESS($O$17+V78,$P$17+AF78))))</f>
        <v>#N/A</v>
      </c>
      <c r="I77" s="10" t="e" cm="1">
        <f t="array" aca="1" ref="I77" ca="1">IF(OR(INDIRECT(CONCATENATE("Data!",ADDRESS($O$17+W78,$P$17+AG78)))="",NOT(Viewer!$B$8)),NA(),INDIRECT(CONCATENATE("Data!",ADDRESS($O$17+W78,$P$17+AG78))))</f>
        <v>#N/A</v>
      </c>
      <c r="J77" s="8" t="e" cm="1">
        <f t="array" aca="1" ref="J77" ca="1">IF(OR(INDIRECT(CONCATENATE("Data!",ADDRESS($O$17+X78,$P$17+AH78)))="",NOT(Viewer!$B$7)),NA(),INDIRECT(CONCATENATE("Data!",ADDRESS($O$17+X78,$P$17+AH78))))</f>
        <v>#N/A</v>
      </c>
      <c r="K77" s="9" t="e" cm="1">
        <f t="array" aca="1" ref="K77" ca="1">IF(OR(INDIRECT(CONCATENATE("Data!",ADDRESS($O$17+Y78,$P$17+AI78)))="",NOT(Viewer!$B$5)),NA(),INDIRECT(CONCATENATE("Data!",ADDRESS($O$17+Y78,$P$17+AI78))))</f>
        <v>#N/A</v>
      </c>
      <c r="L77" s="9" t="e" cm="1">
        <f t="array" aca="1" ref="L77" ca="1">IF(OR(INDIRECT(CONCATENATE("Data!",ADDRESS($O$17+Z78,$P$17+AJ78)))="",NOT(Viewer!$B$6)),NA(),INDIRECT(CONCATENATE("Data!",ADDRESS($O$17+Z78,$P$17+AJ78))))</f>
        <v>#N/A</v>
      </c>
      <c r="M77" s="9" t="e" cm="1">
        <f t="array" aca="1" ref="M77" ca="1">IF(OR(INDIRECT(CONCATENATE("Data!",ADDRESS($O$17+AA78,$P$17+AK78)))="",NOT(Viewer!$B$7)),NA(),INDIRECT(CONCATENATE("Data!",ADDRESS($O$17+AA78,$P$17+AK78))))</f>
        <v>#N/A</v>
      </c>
      <c r="N77" s="10" t="e" cm="1">
        <f t="array" aca="1" ref="N77" ca="1">IF(OR(INDIRECT(CONCATENATE("Data!",ADDRESS($O$17+AB78,$P$17+AL78)))="",NOT(Viewer!$B$8)),NA(),INDIRECT(CONCATENATE("Data!",ADDRESS($O$17+AB78,$P$17+AL78))))</f>
        <v>#N/A</v>
      </c>
      <c r="S77" s="8">
        <v>77</v>
      </c>
      <c r="T77" s="9">
        <v>77</v>
      </c>
      <c r="U77" s="9">
        <v>77</v>
      </c>
      <c r="V77" s="9">
        <v>77</v>
      </c>
      <c r="W77" s="10">
        <v>77</v>
      </c>
      <c r="X77" s="9">
        <v>77</v>
      </c>
      <c r="Y77" s="9">
        <v>77</v>
      </c>
      <c r="Z77" s="9">
        <v>77</v>
      </c>
      <c r="AA77" s="9">
        <v>77</v>
      </c>
      <c r="AB77" s="10">
        <v>77</v>
      </c>
      <c r="AC77" s="8">
        <v>0</v>
      </c>
      <c r="AD77" s="9">
        <v>1</v>
      </c>
      <c r="AE77" s="9">
        <v>2</v>
      </c>
      <c r="AF77" s="9">
        <v>3</v>
      </c>
      <c r="AG77" s="9">
        <v>4</v>
      </c>
      <c r="AH77" s="9">
        <v>5</v>
      </c>
      <c r="AI77" s="9">
        <v>6</v>
      </c>
      <c r="AJ77" s="9">
        <v>7</v>
      </c>
      <c r="AK77" s="9">
        <v>8</v>
      </c>
      <c r="AL77" s="9">
        <v>9</v>
      </c>
    </row>
    <row r="78" spans="1:38" x14ac:dyDescent="0.25">
      <c r="A78" s="44">
        <f>(VLOOKUP(D59,טבלה1[],2)-1)*10+1</f>
        <v>71</v>
      </c>
      <c r="B78" s="51">
        <f t="shared" si="7"/>
        <v>129</v>
      </c>
      <c r="C78" s="51">
        <f t="shared" si="8"/>
        <v>158</v>
      </c>
      <c r="D78" s="45" t="str">
        <f t="shared" si="9"/>
        <v>$BS$129:$BS$158</v>
      </c>
      <c r="E78" s="8" t="e" cm="1">
        <f t="array" aca="1" ref="E78" ca="1">IF(OR(INDIRECT(CONCATENATE("Data!",ADDRESS($O$17+S79,$P$17+AC79)))="",NOT(Viewer!$B$7)),NA(),INDIRECT(CONCATENATE("Data!",ADDRESS($O$17+S79,$P$17+AC79))))</f>
        <v>#N/A</v>
      </c>
      <c r="F78" s="9" t="e" cm="1">
        <f t="array" aca="1" ref="F78" ca="1">IF(OR(INDIRECT(CONCATENATE("Data!",ADDRESS($O$17+T79,$P$17+AD79)))="",NOT(Viewer!$B$5)),NA(),INDIRECT(CONCATENATE("Data!",ADDRESS($O$17+T79,$P$17+AD79))))</f>
        <v>#N/A</v>
      </c>
      <c r="G78" s="9" t="e" cm="1">
        <f t="array" aca="1" ref="G78" ca="1">IF(OR(INDIRECT(CONCATENATE("Data!",ADDRESS($O$17+U79,$P$17+AE79)))="",NOT(Viewer!$B$6)),NA(),INDIRECT(CONCATENATE("Data!",ADDRESS($O$17+U79,$P$17+AE79))))</f>
        <v>#N/A</v>
      </c>
      <c r="H78" s="9" t="e" cm="1">
        <f t="array" aca="1" ref="H78" ca="1">IF(OR(INDIRECT(CONCATENATE("Data!",ADDRESS($O$17+V79,$P$17+AF79)))="",NOT(Viewer!$B$7)),NA(),INDIRECT(CONCATENATE("Data!",ADDRESS($O$17+V79,$P$17+AF79))))</f>
        <v>#N/A</v>
      </c>
      <c r="I78" s="10" t="e" cm="1">
        <f t="array" aca="1" ref="I78" ca="1">IF(OR(INDIRECT(CONCATENATE("Data!",ADDRESS($O$17+W79,$P$17+AG79)))="",NOT(Viewer!$B$8)),NA(),INDIRECT(CONCATENATE("Data!",ADDRESS($O$17+W79,$P$17+AG79))))</f>
        <v>#N/A</v>
      </c>
      <c r="J78" s="8" t="e" cm="1">
        <f t="array" aca="1" ref="J78" ca="1">IF(OR(INDIRECT(CONCATENATE("Data!",ADDRESS($O$17+X79,$P$17+AH79)))="",NOT(Viewer!$B$7)),NA(),INDIRECT(CONCATENATE("Data!",ADDRESS($O$17+X79,$P$17+AH79))))</f>
        <v>#N/A</v>
      </c>
      <c r="K78" s="9" t="e" cm="1">
        <f t="array" aca="1" ref="K78" ca="1">IF(OR(INDIRECT(CONCATENATE("Data!",ADDRESS($O$17+Y79,$P$17+AI79)))="",NOT(Viewer!$B$5)),NA(),INDIRECT(CONCATENATE("Data!",ADDRESS($O$17+Y79,$P$17+AI79))))</f>
        <v>#N/A</v>
      </c>
      <c r="L78" s="9" t="e" cm="1">
        <f t="array" aca="1" ref="L78" ca="1">IF(OR(INDIRECT(CONCATENATE("Data!",ADDRESS($O$17+Z79,$P$17+AJ79)))="",NOT(Viewer!$B$6)),NA(),INDIRECT(CONCATENATE("Data!",ADDRESS($O$17+Z79,$P$17+AJ79))))</f>
        <v>#N/A</v>
      </c>
      <c r="M78" s="9" t="e" cm="1">
        <f t="array" aca="1" ref="M78" ca="1">IF(OR(INDIRECT(CONCATENATE("Data!",ADDRESS($O$17+AA79,$P$17+AK79)))="",NOT(Viewer!$B$7)),NA(),INDIRECT(CONCATENATE("Data!",ADDRESS($O$17+AA79,$P$17+AK79))))</f>
        <v>#N/A</v>
      </c>
      <c r="N78" s="10" t="e" cm="1">
        <f t="array" aca="1" ref="N78" ca="1">IF(OR(INDIRECT(CONCATENATE("Data!",ADDRESS($O$17+AB79,$P$17+AL79)))="",NOT(Viewer!$B$8)),NA(),INDIRECT(CONCATENATE("Data!",ADDRESS($O$17+AB79,$P$17+AL79))))</f>
        <v>#N/A</v>
      </c>
      <c r="S78" s="8">
        <v>78</v>
      </c>
      <c r="T78" s="9">
        <v>78</v>
      </c>
      <c r="U78" s="9">
        <v>78</v>
      </c>
      <c r="V78" s="9">
        <v>78</v>
      </c>
      <c r="W78" s="10">
        <v>78</v>
      </c>
      <c r="X78" s="9">
        <v>78</v>
      </c>
      <c r="Y78" s="9">
        <v>78</v>
      </c>
      <c r="Z78" s="9">
        <v>78</v>
      </c>
      <c r="AA78" s="9">
        <v>78</v>
      </c>
      <c r="AB78" s="10">
        <v>78</v>
      </c>
      <c r="AC78" s="8">
        <v>0</v>
      </c>
      <c r="AD78" s="9">
        <v>1</v>
      </c>
      <c r="AE78" s="9">
        <v>2</v>
      </c>
      <c r="AF78" s="9">
        <v>3</v>
      </c>
      <c r="AG78" s="9">
        <v>4</v>
      </c>
      <c r="AH78" s="9">
        <v>5</v>
      </c>
      <c r="AI78" s="9">
        <v>6</v>
      </c>
      <c r="AJ78" s="9">
        <v>7</v>
      </c>
      <c r="AK78" s="9">
        <v>8</v>
      </c>
      <c r="AL78" s="9">
        <v>9</v>
      </c>
    </row>
    <row r="79" spans="1:38" x14ac:dyDescent="0.25">
      <c r="A79" s="46">
        <f>(VLOOKUP(D60,טבלה1[],2)-1)*10+1</f>
        <v>81</v>
      </c>
      <c r="B79" s="53">
        <f t="shared" si="7"/>
        <v>129</v>
      </c>
      <c r="C79" s="53">
        <f t="shared" si="8"/>
        <v>158</v>
      </c>
      <c r="D79" s="47" t="str">
        <f t="shared" si="9"/>
        <v>$CC$129:$CC$158</v>
      </c>
      <c r="E79" s="8" t="e" cm="1">
        <f t="array" aca="1" ref="E79" ca="1">IF(OR(INDIRECT(CONCATENATE("Data!",ADDRESS($O$17+S80,$P$17+AC80)))="",NOT(Viewer!$B$7)),NA(),INDIRECT(CONCATENATE("Data!",ADDRESS($O$17+S80,$P$17+AC80))))</f>
        <v>#N/A</v>
      </c>
      <c r="F79" s="9" t="e" cm="1">
        <f t="array" aca="1" ref="F79" ca="1">IF(OR(INDIRECT(CONCATENATE("Data!",ADDRESS($O$17+T80,$P$17+AD80)))="",NOT(Viewer!$B$5)),NA(),INDIRECT(CONCATENATE("Data!",ADDRESS($O$17+T80,$P$17+AD80))))</f>
        <v>#N/A</v>
      </c>
      <c r="G79" s="9" t="e" cm="1">
        <f t="array" aca="1" ref="G79" ca="1">IF(OR(INDIRECT(CONCATENATE("Data!",ADDRESS($O$17+U80,$P$17+AE80)))="",NOT(Viewer!$B$6)),NA(),INDIRECT(CONCATENATE("Data!",ADDRESS($O$17+U80,$P$17+AE80))))</f>
        <v>#N/A</v>
      </c>
      <c r="H79" s="9" t="e" cm="1">
        <f t="array" aca="1" ref="H79" ca="1">IF(OR(INDIRECT(CONCATENATE("Data!",ADDRESS($O$17+V80,$P$17+AF80)))="",NOT(Viewer!$B$7)),NA(),INDIRECT(CONCATENATE("Data!",ADDRESS($O$17+V80,$P$17+AF80))))</f>
        <v>#N/A</v>
      </c>
      <c r="I79" s="10" t="e" cm="1">
        <f t="array" aca="1" ref="I79" ca="1">IF(OR(INDIRECT(CONCATENATE("Data!",ADDRESS($O$17+W80,$P$17+AG80)))="",NOT(Viewer!$B$8)),NA(),INDIRECT(CONCATENATE("Data!",ADDRESS($O$17+W80,$P$17+AG80))))</f>
        <v>#N/A</v>
      </c>
      <c r="J79" s="8" t="e" cm="1">
        <f t="array" aca="1" ref="J79" ca="1">IF(OR(INDIRECT(CONCATENATE("Data!",ADDRESS($O$17+X80,$P$17+AH80)))="",NOT(Viewer!$B$7)),NA(),INDIRECT(CONCATENATE("Data!",ADDRESS($O$17+X80,$P$17+AH80))))</f>
        <v>#N/A</v>
      </c>
      <c r="K79" s="9" t="e" cm="1">
        <f t="array" aca="1" ref="K79" ca="1">IF(OR(INDIRECT(CONCATENATE("Data!",ADDRESS($O$17+Y80,$P$17+AI80)))="",NOT(Viewer!$B$5)),NA(),INDIRECT(CONCATENATE("Data!",ADDRESS($O$17+Y80,$P$17+AI80))))</f>
        <v>#N/A</v>
      </c>
      <c r="L79" s="9" t="e" cm="1">
        <f t="array" aca="1" ref="L79" ca="1">IF(OR(INDIRECT(CONCATENATE("Data!",ADDRESS($O$17+Z80,$P$17+AJ80)))="",NOT(Viewer!$B$6)),NA(),INDIRECT(CONCATENATE("Data!",ADDRESS($O$17+Z80,$P$17+AJ80))))</f>
        <v>#N/A</v>
      </c>
      <c r="M79" s="9" t="e" cm="1">
        <f t="array" aca="1" ref="M79" ca="1">IF(OR(INDIRECT(CONCATENATE("Data!",ADDRESS($O$17+AA80,$P$17+AK80)))="",NOT(Viewer!$B$7)),NA(),INDIRECT(CONCATENATE("Data!",ADDRESS($O$17+AA80,$P$17+AK80))))</f>
        <v>#N/A</v>
      </c>
      <c r="N79" s="10" t="e" cm="1">
        <f t="array" aca="1" ref="N79" ca="1">IF(OR(INDIRECT(CONCATENATE("Data!",ADDRESS($O$17+AB80,$P$17+AL80)))="",NOT(Viewer!$B$8)),NA(),INDIRECT(CONCATENATE("Data!",ADDRESS($O$17+AB80,$P$17+AL80))))</f>
        <v>#N/A</v>
      </c>
      <c r="S79" s="8">
        <v>79</v>
      </c>
      <c r="T79" s="9">
        <v>79</v>
      </c>
      <c r="U79" s="9">
        <v>79</v>
      </c>
      <c r="V79" s="9">
        <v>79</v>
      </c>
      <c r="W79" s="10">
        <v>79</v>
      </c>
      <c r="X79" s="9">
        <v>79</v>
      </c>
      <c r="Y79" s="9">
        <v>79</v>
      </c>
      <c r="Z79" s="9">
        <v>79</v>
      </c>
      <c r="AA79" s="9">
        <v>79</v>
      </c>
      <c r="AB79" s="10">
        <v>79</v>
      </c>
      <c r="AC79" s="8">
        <v>0</v>
      </c>
      <c r="AD79" s="9">
        <v>1</v>
      </c>
      <c r="AE79" s="9">
        <v>2</v>
      </c>
      <c r="AF79" s="9">
        <v>3</v>
      </c>
      <c r="AG79" s="9">
        <v>4</v>
      </c>
      <c r="AH79" s="9">
        <v>5</v>
      </c>
      <c r="AI79" s="9">
        <v>6</v>
      </c>
      <c r="AJ79" s="9">
        <v>7</v>
      </c>
      <c r="AK79" s="9">
        <v>8</v>
      </c>
      <c r="AL79" s="9">
        <v>9</v>
      </c>
    </row>
    <row r="80" spans="1:38" x14ac:dyDescent="0.25">
      <c r="E80" s="8" t="e" cm="1">
        <f t="array" aca="1" ref="E80" ca="1">IF(OR(INDIRECT(CONCATENATE("Data!",ADDRESS($O$17+S81,$P$17+AC81)))="",NOT(Viewer!$B$7)),NA(),INDIRECT(CONCATENATE("Data!",ADDRESS($O$17+S81,$P$17+AC81))))</f>
        <v>#N/A</v>
      </c>
      <c r="F80" s="9" t="e" cm="1">
        <f t="array" aca="1" ref="F80" ca="1">IF(OR(INDIRECT(CONCATENATE("Data!",ADDRESS($O$17+T81,$P$17+AD81)))="",NOT(Viewer!$B$5)),NA(),INDIRECT(CONCATENATE("Data!",ADDRESS($O$17+T81,$P$17+AD81))))</f>
        <v>#N/A</v>
      </c>
      <c r="G80" s="9" t="e" cm="1">
        <f t="array" aca="1" ref="G80" ca="1">IF(OR(INDIRECT(CONCATENATE("Data!",ADDRESS($O$17+U81,$P$17+AE81)))="",NOT(Viewer!$B$6)),NA(),INDIRECT(CONCATENATE("Data!",ADDRESS($O$17+U81,$P$17+AE81))))</f>
        <v>#N/A</v>
      </c>
      <c r="H80" s="9" t="e" cm="1">
        <f t="array" aca="1" ref="H80" ca="1">IF(OR(INDIRECT(CONCATENATE("Data!",ADDRESS($O$17+V81,$P$17+AF81)))="",NOT(Viewer!$B$7)),NA(),INDIRECT(CONCATENATE("Data!",ADDRESS($O$17+V81,$P$17+AF81))))</f>
        <v>#N/A</v>
      </c>
      <c r="I80" s="10" t="e" cm="1">
        <f t="array" aca="1" ref="I80" ca="1">IF(OR(INDIRECT(CONCATENATE("Data!",ADDRESS($O$17+W81,$P$17+AG81)))="",NOT(Viewer!$B$8)),NA(),INDIRECT(CONCATENATE("Data!",ADDRESS($O$17+W81,$P$17+AG81))))</f>
        <v>#N/A</v>
      </c>
      <c r="J80" s="8" t="e" cm="1">
        <f t="array" aca="1" ref="J80" ca="1">IF(OR(INDIRECT(CONCATENATE("Data!",ADDRESS($O$17+X81,$P$17+AH81)))="",NOT(Viewer!$B$7)),NA(),INDIRECT(CONCATENATE("Data!",ADDRESS($O$17+X81,$P$17+AH81))))</f>
        <v>#N/A</v>
      </c>
      <c r="K80" s="9" t="e" cm="1">
        <f t="array" aca="1" ref="K80" ca="1">IF(OR(INDIRECT(CONCATENATE("Data!",ADDRESS($O$17+Y81,$P$17+AI81)))="",NOT(Viewer!$B$5)),NA(),INDIRECT(CONCATENATE("Data!",ADDRESS($O$17+Y81,$P$17+AI81))))</f>
        <v>#N/A</v>
      </c>
      <c r="L80" s="9" t="e" cm="1">
        <f t="array" aca="1" ref="L80" ca="1">IF(OR(INDIRECT(CONCATENATE("Data!",ADDRESS($O$17+Z81,$P$17+AJ81)))="",NOT(Viewer!$B$6)),NA(),INDIRECT(CONCATENATE("Data!",ADDRESS($O$17+Z81,$P$17+AJ81))))</f>
        <v>#N/A</v>
      </c>
      <c r="M80" s="9" t="e" cm="1">
        <f t="array" aca="1" ref="M80" ca="1">IF(OR(INDIRECT(CONCATENATE("Data!",ADDRESS($O$17+AA81,$P$17+AK81)))="",NOT(Viewer!$B$7)),NA(),INDIRECT(CONCATENATE("Data!",ADDRESS($O$17+AA81,$P$17+AK81))))</f>
        <v>#N/A</v>
      </c>
      <c r="N80" s="10" t="e" cm="1">
        <f t="array" aca="1" ref="N80" ca="1">IF(OR(INDIRECT(CONCATENATE("Data!",ADDRESS($O$17+AB81,$P$17+AL81)))="",NOT(Viewer!$B$8)),NA(),INDIRECT(CONCATENATE("Data!",ADDRESS($O$17+AB81,$P$17+AL81))))</f>
        <v>#N/A</v>
      </c>
      <c r="S80" s="8">
        <v>80</v>
      </c>
      <c r="T80" s="9">
        <v>80</v>
      </c>
      <c r="U80" s="9">
        <v>80</v>
      </c>
      <c r="V80" s="9">
        <v>80</v>
      </c>
      <c r="W80" s="10">
        <v>80</v>
      </c>
      <c r="X80" s="9">
        <v>80</v>
      </c>
      <c r="Y80" s="9">
        <v>80</v>
      </c>
      <c r="Z80" s="9">
        <v>80</v>
      </c>
      <c r="AA80" s="9">
        <v>80</v>
      </c>
      <c r="AB80" s="10">
        <v>80</v>
      </c>
      <c r="AC80" s="8">
        <v>0</v>
      </c>
      <c r="AD80" s="9">
        <v>1</v>
      </c>
      <c r="AE80" s="9">
        <v>2</v>
      </c>
      <c r="AF80" s="9">
        <v>3</v>
      </c>
      <c r="AG80" s="9">
        <v>4</v>
      </c>
      <c r="AH80" s="9">
        <v>5</v>
      </c>
      <c r="AI80" s="9">
        <v>6</v>
      </c>
      <c r="AJ80" s="9">
        <v>7</v>
      </c>
      <c r="AK80" s="9">
        <v>8</v>
      </c>
      <c r="AL80" s="9">
        <v>9</v>
      </c>
    </row>
    <row r="81" spans="5:38" x14ac:dyDescent="0.25">
      <c r="E81" s="8" t="e" cm="1">
        <f t="array" aca="1" ref="E81" ca="1">IF(OR(INDIRECT(CONCATENATE("Data!",ADDRESS($O$17+S82,$P$17+AC82)))="",NOT(Viewer!$B$7)),NA(),INDIRECT(CONCATENATE("Data!",ADDRESS($O$17+S82,$P$17+AC82))))</f>
        <v>#N/A</v>
      </c>
      <c r="F81" s="9" t="e" cm="1">
        <f t="array" aca="1" ref="F81" ca="1">IF(OR(INDIRECT(CONCATENATE("Data!",ADDRESS($O$17+T82,$P$17+AD82)))="",NOT(Viewer!$B$5)),NA(),INDIRECT(CONCATENATE("Data!",ADDRESS($O$17+T82,$P$17+AD82))))</f>
        <v>#N/A</v>
      </c>
      <c r="G81" s="9" t="e" cm="1">
        <f t="array" aca="1" ref="G81" ca="1">IF(OR(INDIRECT(CONCATENATE("Data!",ADDRESS($O$17+U82,$P$17+AE82)))="",NOT(Viewer!$B$6)),NA(),INDIRECT(CONCATENATE("Data!",ADDRESS($O$17+U82,$P$17+AE82))))</f>
        <v>#N/A</v>
      </c>
      <c r="H81" s="9" t="e" cm="1">
        <f t="array" aca="1" ref="H81" ca="1">IF(OR(INDIRECT(CONCATENATE("Data!",ADDRESS($O$17+V82,$P$17+AF82)))="",NOT(Viewer!$B$7)),NA(),INDIRECT(CONCATENATE("Data!",ADDRESS($O$17+V82,$P$17+AF82))))</f>
        <v>#N/A</v>
      </c>
      <c r="I81" s="10" t="e" cm="1">
        <f t="array" aca="1" ref="I81" ca="1">IF(OR(INDIRECT(CONCATENATE("Data!",ADDRESS($O$17+W82,$P$17+AG82)))="",NOT(Viewer!$B$8)),NA(),INDIRECT(CONCATENATE("Data!",ADDRESS($O$17+W82,$P$17+AG82))))</f>
        <v>#N/A</v>
      </c>
      <c r="J81" s="8" t="e" cm="1">
        <f t="array" aca="1" ref="J81" ca="1">IF(OR(INDIRECT(CONCATENATE("Data!",ADDRESS($O$17+X82,$P$17+AH82)))="",NOT(Viewer!$B$7)),NA(),INDIRECT(CONCATENATE("Data!",ADDRESS($O$17+X82,$P$17+AH82))))</f>
        <v>#N/A</v>
      </c>
      <c r="K81" s="9" t="e" cm="1">
        <f t="array" aca="1" ref="K81" ca="1">IF(OR(INDIRECT(CONCATENATE("Data!",ADDRESS($O$17+Y82,$P$17+AI82)))="",NOT(Viewer!$B$5)),NA(),INDIRECT(CONCATENATE("Data!",ADDRESS($O$17+Y82,$P$17+AI82))))</f>
        <v>#N/A</v>
      </c>
      <c r="L81" s="9" t="e" cm="1">
        <f t="array" aca="1" ref="L81" ca="1">IF(OR(INDIRECT(CONCATENATE("Data!",ADDRESS($O$17+Z82,$P$17+AJ82)))="",NOT(Viewer!$B$6)),NA(),INDIRECT(CONCATENATE("Data!",ADDRESS($O$17+Z82,$P$17+AJ82))))</f>
        <v>#N/A</v>
      </c>
      <c r="M81" s="9" t="e" cm="1">
        <f t="array" aca="1" ref="M81" ca="1">IF(OR(INDIRECT(CONCATENATE("Data!",ADDRESS($O$17+AA82,$P$17+AK82)))="",NOT(Viewer!$B$7)),NA(),INDIRECT(CONCATENATE("Data!",ADDRESS($O$17+AA82,$P$17+AK82))))</f>
        <v>#N/A</v>
      </c>
      <c r="N81" s="10" t="e" cm="1">
        <f t="array" aca="1" ref="N81" ca="1">IF(OR(INDIRECT(CONCATENATE("Data!",ADDRESS($O$17+AB82,$P$17+AL82)))="",NOT(Viewer!$B$8)),NA(),INDIRECT(CONCATENATE("Data!",ADDRESS($O$17+AB82,$P$17+AL82))))</f>
        <v>#N/A</v>
      </c>
      <c r="S81" s="8">
        <v>81</v>
      </c>
      <c r="T81" s="9">
        <v>81</v>
      </c>
      <c r="U81" s="9">
        <v>81</v>
      </c>
      <c r="V81" s="9">
        <v>81</v>
      </c>
      <c r="W81" s="10">
        <v>81</v>
      </c>
      <c r="X81" s="9">
        <v>81</v>
      </c>
      <c r="Y81" s="9">
        <v>81</v>
      </c>
      <c r="Z81" s="9">
        <v>81</v>
      </c>
      <c r="AA81" s="9">
        <v>81</v>
      </c>
      <c r="AB81" s="10">
        <v>81</v>
      </c>
      <c r="AC81" s="8">
        <v>0</v>
      </c>
      <c r="AD81" s="9">
        <v>1</v>
      </c>
      <c r="AE81" s="9">
        <v>2</v>
      </c>
      <c r="AF81" s="9">
        <v>3</v>
      </c>
      <c r="AG81" s="9">
        <v>4</v>
      </c>
      <c r="AH81" s="9">
        <v>5</v>
      </c>
      <c r="AI81" s="9">
        <v>6</v>
      </c>
      <c r="AJ81" s="9">
        <v>7</v>
      </c>
      <c r="AK81" s="9">
        <v>8</v>
      </c>
      <c r="AL81" s="9">
        <v>9</v>
      </c>
    </row>
    <row r="82" spans="5:38" x14ac:dyDescent="0.25">
      <c r="E82" s="8" t="e" cm="1">
        <f t="array" aca="1" ref="E82" ca="1">IF(OR(INDIRECT(CONCATENATE("Data!",ADDRESS($O$17+S83,$P$17+AC83)))="",NOT(Viewer!$B$7)),NA(),INDIRECT(CONCATENATE("Data!",ADDRESS($O$17+S83,$P$17+AC83))))</f>
        <v>#N/A</v>
      </c>
      <c r="F82" s="9" t="e" cm="1">
        <f t="array" aca="1" ref="F82" ca="1">IF(OR(INDIRECT(CONCATENATE("Data!",ADDRESS($O$17+T83,$P$17+AD83)))="",NOT(Viewer!$B$5)),NA(),INDIRECT(CONCATENATE("Data!",ADDRESS($O$17+T83,$P$17+AD83))))</f>
        <v>#N/A</v>
      </c>
      <c r="G82" s="9" t="e" cm="1">
        <f t="array" aca="1" ref="G82" ca="1">IF(OR(INDIRECT(CONCATENATE("Data!",ADDRESS($O$17+U83,$P$17+AE83)))="",NOT(Viewer!$B$6)),NA(),INDIRECT(CONCATENATE("Data!",ADDRESS($O$17+U83,$P$17+AE83))))</f>
        <v>#N/A</v>
      </c>
      <c r="H82" s="9" t="e" cm="1">
        <f t="array" aca="1" ref="H82" ca="1">IF(OR(INDIRECT(CONCATENATE("Data!",ADDRESS($O$17+V83,$P$17+AF83)))="",NOT(Viewer!$B$7)),NA(),INDIRECT(CONCATENATE("Data!",ADDRESS($O$17+V83,$P$17+AF83))))</f>
        <v>#N/A</v>
      </c>
      <c r="I82" s="10" t="e" cm="1">
        <f t="array" aca="1" ref="I82" ca="1">IF(OR(INDIRECT(CONCATENATE("Data!",ADDRESS($O$17+W83,$P$17+AG83)))="",NOT(Viewer!$B$8)),NA(),INDIRECT(CONCATENATE("Data!",ADDRESS($O$17+W83,$P$17+AG83))))</f>
        <v>#N/A</v>
      </c>
      <c r="J82" s="8" t="e" cm="1">
        <f t="array" aca="1" ref="J82" ca="1">IF(OR(INDIRECT(CONCATENATE("Data!",ADDRESS($O$17+X83,$P$17+AH83)))="",NOT(Viewer!$B$7)),NA(),INDIRECT(CONCATENATE("Data!",ADDRESS($O$17+X83,$P$17+AH83))))</f>
        <v>#N/A</v>
      </c>
      <c r="K82" s="9" t="e" cm="1">
        <f t="array" aca="1" ref="K82" ca="1">IF(OR(INDIRECT(CONCATENATE("Data!",ADDRESS($O$17+Y83,$P$17+AI83)))="",NOT(Viewer!$B$5)),NA(),INDIRECT(CONCATENATE("Data!",ADDRESS($O$17+Y83,$P$17+AI83))))</f>
        <v>#N/A</v>
      </c>
      <c r="L82" s="9" t="e" cm="1">
        <f t="array" aca="1" ref="L82" ca="1">IF(OR(INDIRECT(CONCATENATE("Data!",ADDRESS($O$17+Z83,$P$17+AJ83)))="",NOT(Viewer!$B$6)),NA(),INDIRECT(CONCATENATE("Data!",ADDRESS($O$17+Z83,$P$17+AJ83))))</f>
        <v>#N/A</v>
      </c>
      <c r="M82" s="9" t="e" cm="1">
        <f t="array" aca="1" ref="M82" ca="1">IF(OR(INDIRECT(CONCATENATE("Data!",ADDRESS($O$17+AA83,$P$17+AK83)))="",NOT(Viewer!$B$7)),NA(),INDIRECT(CONCATENATE("Data!",ADDRESS($O$17+AA83,$P$17+AK83))))</f>
        <v>#N/A</v>
      </c>
      <c r="N82" s="10" t="e" cm="1">
        <f t="array" aca="1" ref="N82" ca="1">IF(OR(INDIRECT(CONCATENATE("Data!",ADDRESS($O$17+AB83,$P$17+AL83)))="",NOT(Viewer!$B$8)),NA(),INDIRECT(CONCATENATE("Data!",ADDRESS($O$17+AB83,$P$17+AL83))))</f>
        <v>#N/A</v>
      </c>
      <c r="S82" s="8">
        <v>82</v>
      </c>
      <c r="T82" s="9">
        <v>82</v>
      </c>
      <c r="U82" s="9">
        <v>82</v>
      </c>
      <c r="V82" s="9">
        <v>82</v>
      </c>
      <c r="W82" s="10">
        <v>82</v>
      </c>
      <c r="X82" s="9">
        <v>82</v>
      </c>
      <c r="Y82" s="9">
        <v>82</v>
      </c>
      <c r="Z82" s="9">
        <v>82</v>
      </c>
      <c r="AA82" s="9">
        <v>82</v>
      </c>
      <c r="AB82" s="10">
        <v>82</v>
      </c>
      <c r="AC82" s="8">
        <v>0</v>
      </c>
      <c r="AD82" s="9">
        <v>1</v>
      </c>
      <c r="AE82" s="9">
        <v>2</v>
      </c>
      <c r="AF82" s="9">
        <v>3</v>
      </c>
      <c r="AG82" s="9">
        <v>4</v>
      </c>
      <c r="AH82" s="9">
        <v>5</v>
      </c>
      <c r="AI82" s="9">
        <v>6</v>
      </c>
      <c r="AJ82" s="9">
        <v>7</v>
      </c>
      <c r="AK82" s="9">
        <v>8</v>
      </c>
      <c r="AL82" s="9">
        <v>9</v>
      </c>
    </row>
    <row r="83" spans="5:38" x14ac:dyDescent="0.25">
      <c r="E83" s="8" t="e" cm="1">
        <f t="array" aca="1" ref="E83" ca="1">IF(OR(INDIRECT(CONCATENATE("Data!",ADDRESS($O$17+S84,$P$17+AC84)))="",NOT(Viewer!$B$7)),NA(),INDIRECT(CONCATENATE("Data!",ADDRESS($O$17+S84,$P$17+AC84))))</f>
        <v>#N/A</v>
      </c>
      <c r="F83" s="9" t="e" cm="1">
        <f t="array" aca="1" ref="F83" ca="1">IF(OR(INDIRECT(CONCATENATE("Data!",ADDRESS($O$17+T84,$P$17+AD84)))="",NOT(Viewer!$B$5)),NA(),INDIRECT(CONCATENATE("Data!",ADDRESS($O$17+T84,$P$17+AD84))))</f>
        <v>#N/A</v>
      </c>
      <c r="G83" s="9" t="e" cm="1">
        <f t="array" aca="1" ref="G83" ca="1">IF(OR(INDIRECT(CONCATENATE("Data!",ADDRESS($O$17+U84,$P$17+AE84)))="",NOT(Viewer!$B$6)),NA(),INDIRECT(CONCATENATE("Data!",ADDRESS($O$17+U84,$P$17+AE84))))</f>
        <v>#N/A</v>
      </c>
      <c r="H83" s="9" t="e" cm="1">
        <f t="array" aca="1" ref="H83" ca="1">IF(OR(INDIRECT(CONCATENATE("Data!",ADDRESS($O$17+V84,$P$17+AF84)))="",NOT(Viewer!$B$7)),NA(),INDIRECT(CONCATENATE("Data!",ADDRESS($O$17+V84,$P$17+AF84))))</f>
        <v>#N/A</v>
      </c>
      <c r="I83" s="10" t="e" cm="1">
        <f t="array" aca="1" ref="I83" ca="1">IF(OR(INDIRECT(CONCATENATE("Data!",ADDRESS($O$17+W84,$P$17+AG84)))="",NOT(Viewer!$B$8)),NA(),INDIRECT(CONCATENATE("Data!",ADDRESS($O$17+W84,$P$17+AG84))))</f>
        <v>#N/A</v>
      </c>
      <c r="J83" s="8" t="e" cm="1">
        <f t="array" aca="1" ref="J83" ca="1">IF(OR(INDIRECT(CONCATENATE("Data!",ADDRESS($O$17+X84,$P$17+AH84)))="",NOT(Viewer!$B$7)),NA(),INDIRECT(CONCATENATE("Data!",ADDRESS($O$17+X84,$P$17+AH84))))</f>
        <v>#N/A</v>
      </c>
      <c r="K83" s="9" t="e" cm="1">
        <f t="array" aca="1" ref="K83" ca="1">IF(OR(INDIRECT(CONCATENATE("Data!",ADDRESS($O$17+Y84,$P$17+AI84)))="",NOT(Viewer!$B$5)),NA(),INDIRECT(CONCATENATE("Data!",ADDRESS($O$17+Y84,$P$17+AI84))))</f>
        <v>#N/A</v>
      </c>
      <c r="L83" s="9" t="e" cm="1">
        <f t="array" aca="1" ref="L83" ca="1">IF(OR(INDIRECT(CONCATENATE("Data!",ADDRESS($O$17+Z84,$P$17+AJ84)))="",NOT(Viewer!$B$6)),NA(),INDIRECT(CONCATENATE("Data!",ADDRESS($O$17+Z84,$P$17+AJ84))))</f>
        <v>#N/A</v>
      </c>
      <c r="M83" s="9" t="e" cm="1">
        <f t="array" aca="1" ref="M83" ca="1">IF(OR(INDIRECT(CONCATENATE("Data!",ADDRESS($O$17+AA84,$P$17+AK84)))="",NOT(Viewer!$B$7)),NA(),INDIRECT(CONCATENATE("Data!",ADDRESS($O$17+AA84,$P$17+AK84))))</f>
        <v>#N/A</v>
      </c>
      <c r="N83" s="10" t="e" cm="1">
        <f t="array" aca="1" ref="N83" ca="1">IF(OR(INDIRECT(CONCATENATE("Data!",ADDRESS($O$17+AB84,$P$17+AL84)))="",NOT(Viewer!$B$8)),NA(),INDIRECT(CONCATENATE("Data!",ADDRESS($O$17+AB84,$P$17+AL84))))</f>
        <v>#N/A</v>
      </c>
      <c r="S83" s="8">
        <v>83</v>
      </c>
      <c r="T83" s="9">
        <v>83</v>
      </c>
      <c r="U83" s="9">
        <v>83</v>
      </c>
      <c r="V83" s="9">
        <v>83</v>
      </c>
      <c r="W83" s="10">
        <v>83</v>
      </c>
      <c r="X83" s="9">
        <v>83</v>
      </c>
      <c r="Y83" s="9">
        <v>83</v>
      </c>
      <c r="Z83" s="9">
        <v>83</v>
      </c>
      <c r="AA83" s="9">
        <v>83</v>
      </c>
      <c r="AB83" s="10">
        <v>83</v>
      </c>
      <c r="AC83" s="8">
        <v>0</v>
      </c>
      <c r="AD83" s="9">
        <v>1</v>
      </c>
      <c r="AE83" s="9">
        <v>2</v>
      </c>
      <c r="AF83" s="9">
        <v>3</v>
      </c>
      <c r="AG83" s="9">
        <v>4</v>
      </c>
      <c r="AH83" s="9">
        <v>5</v>
      </c>
      <c r="AI83" s="9">
        <v>6</v>
      </c>
      <c r="AJ83" s="9">
        <v>7</v>
      </c>
      <c r="AK83" s="9">
        <v>8</v>
      </c>
      <c r="AL83" s="9">
        <v>9</v>
      </c>
    </row>
    <row r="84" spans="5:38" x14ac:dyDescent="0.25">
      <c r="E84" s="8" t="e" cm="1">
        <f t="array" aca="1" ref="E84" ca="1">IF(OR(INDIRECT(CONCATENATE("Data!",ADDRESS($O$17+S85,$P$17+AC85)))="",NOT(Viewer!$B$7)),NA(),INDIRECT(CONCATENATE("Data!",ADDRESS($O$17+S85,$P$17+AC85))))</f>
        <v>#N/A</v>
      </c>
      <c r="F84" s="9" t="e" cm="1">
        <f t="array" aca="1" ref="F84" ca="1">IF(OR(INDIRECT(CONCATENATE("Data!",ADDRESS($O$17+T85,$P$17+AD85)))="",NOT(Viewer!$B$5)),NA(),INDIRECT(CONCATENATE("Data!",ADDRESS($O$17+T85,$P$17+AD85))))</f>
        <v>#N/A</v>
      </c>
      <c r="G84" s="9" t="e" cm="1">
        <f t="array" aca="1" ref="G84" ca="1">IF(OR(INDIRECT(CONCATENATE("Data!",ADDRESS($O$17+U85,$P$17+AE85)))="",NOT(Viewer!$B$6)),NA(),INDIRECT(CONCATENATE("Data!",ADDRESS($O$17+U85,$P$17+AE85))))</f>
        <v>#N/A</v>
      </c>
      <c r="H84" s="9" t="e" cm="1">
        <f t="array" aca="1" ref="H84" ca="1">IF(OR(INDIRECT(CONCATENATE("Data!",ADDRESS($O$17+V85,$P$17+AF85)))="",NOT(Viewer!$B$7)),NA(),INDIRECT(CONCATENATE("Data!",ADDRESS($O$17+V85,$P$17+AF85))))</f>
        <v>#N/A</v>
      </c>
      <c r="I84" s="10" t="e" cm="1">
        <f t="array" aca="1" ref="I84" ca="1">IF(OR(INDIRECT(CONCATENATE("Data!",ADDRESS($O$17+W85,$P$17+AG85)))="",NOT(Viewer!$B$8)),NA(),INDIRECT(CONCATENATE("Data!",ADDRESS($O$17+W85,$P$17+AG85))))</f>
        <v>#N/A</v>
      </c>
      <c r="J84" s="8" t="e" cm="1">
        <f t="array" aca="1" ref="J84" ca="1">IF(OR(INDIRECT(CONCATENATE("Data!",ADDRESS($O$17+X85,$P$17+AH85)))="",NOT(Viewer!$B$7)),NA(),INDIRECT(CONCATENATE("Data!",ADDRESS($O$17+X85,$P$17+AH85))))</f>
        <v>#N/A</v>
      </c>
      <c r="K84" s="9" t="e" cm="1">
        <f t="array" aca="1" ref="K84" ca="1">IF(OR(INDIRECT(CONCATENATE("Data!",ADDRESS($O$17+Y85,$P$17+AI85)))="",NOT(Viewer!$B$5)),NA(),INDIRECT(CONCATENATE("Data!",ADDRESS($O$17+Y85,$P$17+AI85))))</f>
        <v>#N/A</v>
      </c>
      <c r="L84" s="9" t="e" cm="1">
        <f t="array" aca="1" ref="L84" ca="1">IF(OR(INDIRECT(CONCATENATE("Data!",ADDRESS($O$17+Z85,$P$17+AJ85)))="",NOT(Viewer!$B$6)),NA(),INDIRECT(CONCATENATE("Data!",ADDRESS($O$17+Z85,$P$17+AJ85))))</f>
        <v>#N/A</v>
      </c>
      <c r="M84" s="9" t="e" cm="1">
        <f t="array" aca="1" ref="M84" ca="1">IF(OR(INDIRECT(CONCATENATE("Data!",ADDRESS($O$17+AA85,$P$17+AK85)))="",NOT(Viewer!$B$7)),NA(),INDIRECT(CONCATENATE("Data!",ADDRESS($O$17+AA85,$P$17+AK85))))</f>
        <v>#N/A</v>
      </c>
      <c r="N84" s="10" t="e" cm="1">
        <f t="array" aca="1" ref="N84" ca="1">IF(OR(INDIRECT(CONCATENATE("Data!",ADDRESS($O$17+AB85,$P$17+AL85)))="",NOT(Viewer!$B$8)),NA(),INDIRECT(CONCATENATE("Data!",ADDRESS($O$17+AB85,$P$17+AL85))))</f>
        <v>#N/A</v>
      </c>
      <c r="S84" s="8">
        <v>84</v>
      </c>
      <c r="T84" s="9">
        <v>84</v>
      </c>
      <c r="U84" s="9">
        <v>84</v>
      </c>
      <c r="V84" s="9">
        <v>84</v>
      </c>
      <c r="W84" s="10">
        <v>84</v>
      </c>
      <c r="X84" s="9">
        <v>84</v>
      </c>
      <c r="Y84" s="9">
        <v>84</v>
      </c>
      <c r="Z84" s="9">
        <v>84</v>
      </c>
      <c r="AA84" s="9">
        <v>84</v>
      </c>
      <c r="AB84" s="10">
        <v>84</v>
      </c>
      <c r="AC84" s="8">
        <v>0</v>
      </c>
      <c r="AD84" s="9">
        <v>1</v>
      </c>
      <c r="AE84" s="9">
        <v>2</v>
      </c>
      <c r="AF84" s="9">
        <v>3</v>
      </c>
      <c r="AG84" s="9">
        <v>4</v>
      </c>
      <c r="AH84" s="9">
        <v>5</v>
      </c>
      <c r="AI84" s="9">
        <v>6</v>
      </c>
      <c r="AJ84" s="9">
        <v>7</v>
      </c>
      <c r="AK84" s="9">
        <v>8</v>
      </c>
      <c r="AL84" s="9">
        <v>9</v>
      </c>
    </row>
    <row r="85" spans="5:38" x14ac:dyDescent="0.25">
      <c r="E85" s="8" t="e" cm="1">
        <f t="array" aca="1" ref="E85" ca="1">IF(OR(INDIRECT(CONCATENATE("Data!",ADDRESS($O$17+S86,$P$17+AC86)))="",NOT(Viewer!$B$7)),NA(),INDIRECT(CONCATENATE("Data!",ADDRESS($O$17+S86,$P$17+AC86))))</f>
        <v>#N/A</v>
      </c>
      <c r="F85" s="9" t="e" cm="1">
        <f t="array" aca="1" ref="F85" ca="1">IF(OR(INDIRECT(CONCATENATE("Data!",ADDRESS($O$17+T86,$P$17+AD86)))="",NOT(Viewer!$B$5)),NA(),INDIRECT(CONCATENATE("Data!",ADDRESS($O$17+T86,$P$17+AD86))))</f>
        <v>#N/A</v>
      </c>
      <c r="G85" s="9" t="e" cm="1">
        <f t="array" aca="1" ref="G85" ca="1">IF(OR(INDIRECT(CONCATENATE("Data!",ADDRESS($O$17+U86,$P$17+AE86)))="",NOT(Viewer!$B$6)),NA(),INDIRECT(CONCATENATE("Data!",ADDRESS($O$17+U86,$P$17+AE86))))</f>
        <v>#N/A</v>
      </c>
      <c r="H85" s="9" t="e" cm="1">
        <f t="array" aca="1" ref="H85" ca="1">IF(OR(INDIRECT(CONCATENATE("Data!",ADDRESS($O$17+V86,$P$17+AF86)))="",NOT(Viewer!$B$7)),NA(),INDIRECT(CONCATENATE("Data!",ADDRESS($O$17+V86,$P$17+AF86))))</f>
        <v>#N/A</v>
      </c>
      <c r="I85" s="10" t="e" cm="1">
        <f t="array" aca="1" ref="I85" ca="1">IF(OR(INDIRECT(CONCATENATE("Data!",ADDRESS($O$17+W86,$P$17+AG86)))="",NOT(Viewer!$B$8)),NA(),INDIRECT(CONCATENATE("Data!",ADDRESS($O$17+W86,$P$17+AG86))))</f>
        <v>#N/A</v>
      </c>
      <c r="J85" s="8" t="e" cm="1">
        <f t="array" aca="1" ref="J85" ca="1">IF(OR(INDIRECT(CONCATENATE("Data!",ADDRESS($O$17+X86,$P$17+AH86)))="",NOT(Viewer!$B$7)),NA(),INDIRECT(CONCATENATE("Data!",ADDRESS($O$17+X86,$P$17+AH86))))</f>
        <v>#N/A</v>
      </c>
      <c r="K85" s="9" t="e" cm="1">
        <f t="array" aca="1" ref="K85" ca="1">IF(OR(INDIRECT(CONCATENATE("Data!",ADDRESS($O$17+Y86,$P$17+AI86)))="",NOT(Viewer!$B$5)),NA(),INDIRECT(CONCATENATE("Data!",ADDRESS($O$17+Y86,$P$17+AI86))))</f>
        <v>#N/A</v>
      </c>
      <c r="L85" s="9" t="e" cm="1">
        <f t="array" aca="1" ref="L85" ca="1">IF(OR(INDIRECT(CONCATENATE("Data!",ADDRESS($O$17+Z86,$P$17+AJ86)))="",NOT(Viewer!$B$6)),NA(),INDIRECT(CONCATENATE("Data!",ADDRESS($O$17+Z86,$P$17+AJ86))))</f>
        <v>#N/A</v>
      </c>
      <c r="M85" s="9" t="e" cm="1">
        <f t="array" aca="1" ref="M85" ca="1">IF(OR(INDIRECT(CONCATENATE("Data!",ADDRESS($O$17+AA86,$P$17+AK86)))="",NOT(Viewer!$B$7)),NA(),INDIRECT(CONCATENATE("Data!",ADDRESS($O$17+AA86,$P$17+AK86))))</f>
        <v>#N/A</v>
      </c>
      <c r="N85" s="10" t="e" cm="1">
        <f t="array" aca="1" ref="N85" ca="1">IF(OR(INDIRECT(CONCATENATE("Data!",ADDRESS($O$17+AB86,$P$17+AL86)))="",NOT(Viewer!$B$8)),NA(),INDIRECT(CONCATENATE("Data!",ADDRESS($O$17+AB86,$P$17+AL86))))</f>
        <v>#N/A</v>
      </c>
      <c r="S85" s="8">
        <v>85</v>
      </c>
      <c r="T85" s="9">
        <v>85</v>
      </c>
      <c r="U85" s="9">
        <v>85</v>
      </c>
      <c r="V85" s="9">
        <v>85</v>
      </c>
      <c r="W85" s="10">
        <v>85</v>
      </c>
      <c r="X85" s="9">
        <v>85</v>
      </c>
      <c r="Y85" s="9">
        <v>85</v>
      </c>
      <c r="Z85" s="9">
        <v>85</v>
      </c>
      <c r="AA85" s="9">
        <v>85</v>
      </c>
      <c r="AB85" s="10">
        <v>85</v>
      </c>
      <c r="AC85" s="8">
        <v>0</v>
      </c>
      <c r="AD85" s="9">
        <v>1</v>
      </c>
      <c r="AE85" s="9">
        <v>2</v>
      </c>
      <c r="AF85" s="9">
        <v>3</v>
      </c>
      <c r="AG85" s="9">
        <v>4</v>
      </c>
      <c r="AH85" s="9">
        <v>5</v>
      </c>
      <c r="AI85" s="9">
        <v>6</v>
      </c>
      <c r="AJ85" s="9">
        <v>7</v>
      </c>
      <c r="AK85" s="9">
        <v>8</v>
      </c>
      <c r="AL85" s="9">
        <v>9</v>
      </c>
    </row>
    <row r="86" spans="5:38" x14ac:dyDescent="0.25">
      <c r="E86" s="8" t="e" cm="1">
        <f t="array" aca="1" ref="E86" ca="1">IF(OR(INDIRECT(CONCATENATE("Data!",ADDRESS($O$17+S87,$P$17+AC87)))="",NOT(Viewer!$B$7)),NA(),INDIRECT(CONCATENATE("Data!",ADDRESS($O$17+S87,$P$17+AC87))))</f>
        <v>#N/A</v>
      </c>
      <c r="F86" s="9" t="e" cm="1">
        <f t="array" aca="1" ref="F86" ca="1">IF(OR(INDIRECT(CONCATENATE("Data!",ADDRESS($O$17+T87,$P$17+AD87)))="",NOT(Viewer!$B$5)),NA(),INDIRECT(CONCATENATE("Data!",ADDRESS($O$17+T87,$P$17+AD87))))</f>
        <v>#N/A</v>
      </c>
      <c r="G86" s="9" t="e" cm="1">
        <f t="array" aca="1" ref="G86" ca="1">IF(OR(INDIRECT(CONCATENATE("Data!",ADDRESS($O$17+U87,$P$17+AE87)))="",NOT(Viewer!$B$6)),NA(),INDIRECT(CONCATENATE("Data!",ADDRESS($O$17+U87,$P$17+AE87))))</f>
        <v>#N/A</v>
      </c>
      <c r="H86" s="9" t="e" cm="1">
        <f t="array" aca="1" ref="H86" ca="1">IF(OR(INDIRECT(CONCATENATE("Data!",ADDRESS($O$17+V87,$P$17+AF87)))="",NOT(Viewer!$B$7)),NA(),INDIRECT(CONCATENATE("Data!",ADDRESS($O$17+V87,$P$17+AF87))))</f>
        <v>#N/A</v>
      </c>
      <c r="I86" s="10" t="e" cm="1">
        <f t="array" aca="1" ref="I86" ca="1">IF(OR(INDIRECT(CONCATENATE("Data!",ADDRESS($O$17+W87,$P$17+AG87)))="",NOT(Viewer!$B$8)),NA(),INDIRECT(CONCATENATE("Data!",ADDRESS($O$17+W87,$P$17+AG87))))</f>
        <v>#N/A</v>
      </c>
      <c r="J86" s="8" t="e" cm="1">
        <f t="array" aca="1" ref="J86" ca="1">IF(OR(INDIRECT(CONCATENATE("Data!",ADDRESS($O$17+X87,$P$17+AH87)))="",NOT(Viewer!$B$7)),NA(),INDIRECT(CONCATENATE("Data!",ADDRESS($O$17+X87,$P$17+AH87))))</f>
        <v>#N/A</v>
      </c>
      <c r="K86" s="9" t="e" cm="1">
        <f t="array" aca="1" ref="K86" ca="1">IF(OR(INDIRECT(CONCATENATE("Data!",ADDRESS($O$17+Y87,$P$17+AI87)))="",NOT(Viewer!$B$5)),NA(),INDIRECT(CONCATENATE("Data!",ADDRESS($O$17+Y87,$P$17+AI87))))</f>
        <v>#N/A</v>
      </c>
      <c r="L86" s="9" t="e" cm="1">
        <f t="array" aca="1" ref="L86" ca="1">IF(OR(INDIRECT(CONCATENATE("Data!",ADDRESS($O$17+Z87,$P$17+AJ87)))="",NOT(Viewer!$B$6)),NA(),INDIRECT(CONCATENATE("Data!",ADDRESS($O$17+Z87,$P$17+AJ87))))</f>
        <v>#N/A</v>
      </c>
      <c r="M86" s="9" t="e" cm="1">
        <f t="array" aca="1" ref="M86" ca="1">IF(OR(INDIRECT(CONCATENATE("Data!",ADDRESS($O$17+AA87,$P$17+AK87)))="",NOT(Viewer!$B$7)),NA(),INDIRECT(CONCATENATE("Data!",ADDRESS($O$17+AA87,$P$17+AK87))))</f>
        <v>#N/A</v>
      </c>
      <c r="N86" s="10" t="e" cm="1">
        <f t="array" aca="1" ref="N86" ca="1">IF(OR(INDIRECT(CONCATENATE("Data!",ADDRESS($O$17+AB87,$P$17+AL87)))="",NOT(Viewer!$B$8)),NA(),INDIRECT(CONCATENATE("Data!",ADDRESS($O$17+AB87,$P$17+AL87))))</f>
        <v>#N/A</v>
      </c>
      <c r="S86" s="8">
        <v>86</v>
      </c>
      <c r="T86" s="9">
        <v>86</v>
      </c>
      <c r="U86" s="9">
        <v>86</v>
      </c>
      <c r="V86" s="9">
        <v>86</v>
      </c>
      <c r="W86" s="10">
        <v>86</v>
      </c>
      <c r="X86" s="9">
        <v>86</v>
      </c>
      <c r="Y86" s="9">
        <v>86</v>
      </c>
      <c r="Z86" s="9">
        <v>86</v>
      </c>
      <c r="AA86" s="9">
        <v>86</v>
      </c>
      <c r="AB86" s="10">
        <v>86</v>
      </c>
      <c r="AC86" s="8">
        <v>0</v>
      </c>
      <c r="AD86" s="9">
        <v>1</v>
      </c>
      <c r="AE86" s="9">
        <v>2</v>
      </c>
      <c r="AF86" s="9">
        <v>3</v>
      </c>
      <c r="AG86" s="9">
        <v>4</v>
      </c>
      <c r="AH86" s="9">
        <v>5</v>
      </c>
      <c r="AI86" s="9">
        <v>6</v>
      </c>
      <c r="AJ86" s="9">
        <v>7</v>
      </c>
      <c r="AK86" s="9">
        <v>8</v>
      </c>
      <c r="AL86" s="9">
        <v>9</v>
      </c>
    </row>
    <row r="87" spans="5:38" x14ac:dyDescent="0.25">
      <c r="E87" s="8" t="e" cm="1">
        <f t="array" aca="1" ref="E87" ca="1">IF(OR(INDIRECT(CONCATENATE("Data!",ADDRESS($O$17+S88,$P$17+AC88)))="",NOT(Viewer!$B$7)),NA(),INDIRECT(CONCATENATE("Data!",ADDRESS($O$17+S88,$P$17+AC88))))</f>
        <v>#N/A</v>
      </c>
      <c r="F87" s="9" t="e" cm="1">
        <f t="array" aca="1" ref="F87" ca="1">IF(OR(INDIRECT(CONCATENATE("Data!",ADDRESS($O$17+T88,$P$17+AD88)))="",NOT(Viewer!$B$5)),NA(),INDIRECT(CONCATENATE("Data!",ADDRESS($O$17+T88,$P$17+AD88))))</f>
        <v>#N/A</v>
      </c>
      <c r="G87" s="9" t="e" cm="1">
        <f t="array" aca="1" ref="G87" ca="1">IF(OR(INDIRECT(CONCATENATE("Data!",ADDRESS($O$17+U88,$P$17+AE88)))="",NOT(Viewer!$B$6)),NA(),INDIRECT(CONCATENATE("Data!",ADDRESS($O$17+U88,$P$17+AE88))))</f>
        <v>#N/A</v>
      </c>
      <c r="H87" s="9" t="e" cm="1">
        <f t="array" aca="1" ref="H87" ca="1">IF(OR(INDIRECT(CONCATENATE("Data!",ADDRESS($O$17+V88,$P$17+AF88)))="",NOT(Viewer!$B$7)),NA(),INDIRECT(CONCATENATE("Data!",ADDRESS($O$17+V88,$P$17+AF88))))</f>
        <v>#N/A</v>
      </c>
      <c r="I87" s="10" t="e" cm="1">
        <f t="array" aca="1" ref="I87" ca="1">IF(OR(INDIRECT(CONCATENATE("Data!",ADDRESS($O$17+W88,$P$17+AG88)))="",NOT(Viewer!$B$8)),NA(),INDIRECT(CONCATENATE("Data!",ADDRESS($O$17+W88,$P$17+AG88))))</f>
        <v>#N/A</v>
      </c>
      <c r="J87" s="8" t="e" cm="1">
        <f t="array" aca="1" ref="J87" ca="1">IF(OR(INDIRECT(CONCATENATE("Data!",ADDRESS($O$17+X88,$P$17+AH88)))="",NOT(Viewer!$B$7)),NA(),INDIRECT(CONCATENATE("Data!",ADDRESS($O$17+X88,$P$17+AH88))))</f>
        <v>#N/A</v>
      </c>
      <c r="K87" s="9" t="e" cm="1">
        <f t="array" aca="1" ref="K87" ca="1">IF(OR(INDIRECT(CONCATENATE("Data!",ADDRESS($O$17+Y88,$P$17+AI88)))="",NOT(Viewer!$B$5)),NA(),INDIRECT(CONCATENATE("Data!",ADDRESS($O$17+Y88,$P$17+AI88))))</f>
        <v>#N/A</v>
      </c>
      <c r="L87" s="9" t="e" cm="1">
        <f t="array" aca="1" ref="L87" ca="1">IF(OR(INDIRECT(CONCATENATE("Data!",ADDRESS($O$17+Z88,$P$17+AJ88)))="",NOT(Viewer!$B$6)),NA(),INDIRECT(CONCATENATE("Data!",ADDRESS($O$17+Z88,$P$17+AJ88))))</f>
        <v>#N/A</v>
      </c>
      <c r="M87" s="9" t="e" cm="1">
        <f t="array" aca="1" ref="M87" ca="1">IF(OR(INDIRECT(CONCATENATE("Data!",ADDRESS($O$17+AA88,$P$17+AK88)))="",NOT(Viewer!$B$7)),NA(),INDIRECT(CONCATENATE("Data!",ADDRESS($O$17+AA88,$P$17+AK88))))</f>
        <v>#N/A</v>
      </c>
      <c r="N87" s="10" t="e" cm="1">
        <f t="array" aca="1" ref="N87" ca="1">IF(OR(INDIRECT(CONCATENATE("Data!",ADDRESS($O$17+AB88,$P$17+AL88)))="",NOT(Viewer!$B$8)),NA(),INDIRECT(CONCATENATE("Data!",ADDRESS($O$17+AB88,$P$17+AL88))))</f>
        <v>#N/A</v>
      </c>
      <c r="S87" s="8">
        <v>87</v>
      </c>
      <c r="T87" s="9">
        <v>87</v>
      </c>
      <c r="U87" s="9">
        <v>87</v>
      </c>
      <c r="V87" s="9">
        <v>87</v>
      </c>
      <c r="W87" s="10">
        <v>87</v>
      </c>
      <c r="X87" s="9">
        <v>87</v>
      </c>
      <c r="Y87" s="9">
        <v>87</v>
      </c>
      <c r="Z87" s="9">
        <v>87</v>
      </c>
      <c r="AA87" s="9">
        <v>87</v>
      </c>
      <c r="AB87" s="10">
        <v>87</v>
      </c>
      <c r="AC87" s="8">
        <v>0</v>
      </c>
      <c r="AD87" s="9">
        <v>1</v>
      </c>
      <c r="AE87" s="9">
        <v>2</v>
      </c>
      <c r="AF87" s="9">
        <v>3</v>
      </c>
      <c r="AG87" s="9">
        <v>4</v>
      </c>
      <c r="AH87" s="9">
        <v>5</v>
      </c>
      <c r="AI87" s="9">
        <v>6</v>
      </c>
      <c r="AJ87" s="9">
        <v>7</v>
      </c>
      <c r="AK87" s="9">
        <v>8</v>
      </c>
      <c r="AL87" s="9">
        <v>9</v>
      </c>
    </row>
    <row r="88" spans="5:38" x14ac:dyDescent="0.25">
      <c r="E88" s="8" t="e" cm="1">
        <f t="array" aca="1" ref="E88" ca="1">IF(OR(INDIRECT(CONCATENATE("Data!",ADDRESS($O$17+S89,$P$17+AC89)))="",NOT(Viewer!$B$7)),NA(),INDIRECT(CONCATENATE("Data!",ADDRESS($O$17+S89,$P$17+AC89))))</f>
        <v>#N/A</v>
      </c>
      <c r="F88" s="9" t="e" cm="1">
        <f t="array" aca="1" ref="F88" ca="1">IF(OR(INDIRECT(CONCATENATE("Data!",ADDRESS($O$17+T89,$P$17+AD89)))="",NOT(Viewer!$B$5)),NA(),INDIRECT(CONCATENATE("Data!",ADDRESS($O$17+T89,$P$17+AD89))))</f>
        <v>#N/A</v>
      </c>
      <c r="G88" s="9" t="e" cm="1">
        <f t="array" aca="1" ref="G88" ca="1">IF(OR(INDIRECT(CONCATENATE("Data!",ADDRESS($O$17+U89,$P$17+AE89)))="",NOT(Viewer!$B$6)),NA(),INDIRECT(CONCATENATE("Data!",ADDRESS($O$17+U89,$P$17+AE89))))</f>
        <v>#N/A</v>
      </c>
      <c r="H88" s="9" t="e" cm="1">
        <f t="array" aca="1" ref="H88" ca="1">IF(OR(INDIRECT(CONCATENATE("Data!",ADDRESS($O$17+V89,$P$17+AF89)))="",NOT(Viewer!$B$7)),NA(),INDIRECT(CONCATENATE("Data!",ADDRESS($O$17+V89,$P$17+AF89))))</f>
        <v>#N/A</v>
      </c>
      <c r="I88" s="10" t="e" cm="1">
        <f t="array" aca="1" ref="I88" ca="1">IF(OR(INDIRECT(CONCATENATE("Data!",ADDRESS($O$17+W89,$P$17+AG89)))="",NOT(Viewer!$B$8)),NA(),INDIRECT(CONCATENATE("Data!",ADDRESS($O$17+W89,$P$17+AG89))))</f>
        <v>#N/A</v>
      </c>
      <c r="J88" s="8" t="e" cm="1">
        <f t="array" aca="1" ref="J88" ca="1">IF(OR(INDIRECT(CONCATENATE("Data!",ADDRESS($O$17+X89,$P$17+AH89)))="",NOT(Viewer!$B$7)),NA(),INDIRECT(CONCATENATE("Data!",ADDRESS($O$17+X89,$P$17+AH89))))</f>
        <v>#N/A</v>
      </c>
      <c r="K88" s="9" t="e" cm="1">
        <f t="array" aca="1" ref="K88" ca="1">IF(OR(INDIRECT(CONCATENATE("Data!",ADDRESS($O$17+Y89,$P$17+AI89)))="",NOT(Viewer!$B$5)),NA(),INDIRECT(CONCATENATE("Data!",ADDRESS($O$17+Y89,$P$17+AI89))))</f>
        <v>#N/A</v>
      </c>
      <c r="L88" s="9" t="e" cm="1">
        <f t="array" aca="1" ref="L88" ca="1">IF(OR(INDIRECT(CONCATENATE("Data!",ADDRESS($O$17+Z89,$P$17+AJ89)))="",NOT(Viewer!$B$6)),NA(),INDIRECT(CONCATENATE("Data!",ADDRESS($O$17+Z89,$P$17+AJ89))))</f>
        <v>#N/A</v>
      </c>
      <c r="M88" s="9" t="e" cm="1">
        <f t="array" aca="1" ref="M88" ca="1">IF(OR(INDIRECT(CONCATENATE("Data!",ADDRESS($O$17+AA89,$P$17+AK89)))="",NOT(Viewer!$B$7)),NA(),INDIRECT(CONCATENATE("Data!",ADDRESS($O$17+AA89,$P$17+AK89))))</f>
        <v>#N/A</v>
      </c>
      <c r="N88" s="10" t="e" cm="1">
        <f t="array" aca="1" ref="N88" ca="1">IF(OR(INDIRECT(CONCATENATE("Data!",ADDRESS($O$17+AB89,$P$17+AL89)))="",NOT(Viewer!$B$8)),NA(),INDIRECT(CONCATENATE("Data!",ADDRESS($O$17+AB89,$P$17+AL89))))</f>
        <v>#N/A</v>
      </c>
      <c r="S88" s="8">
        <v>88</v>
      </c>
      <c r="T88" s="9">
        <v>88</v>
      </c>
      <c r="U88" s="9">
        <v>88</v>
      </c>
      <c r="V88" s="9">
        <v>88</v>
      </c>
      <c r="W88" s="10">
        <v>88</v>
      </c>
      <c r="X88" s="9">
        <v>88</v>
      </c>
      <c r="Y88" s="9">
        <v>88</v>
      </c>
      <c r="Z88" s="9">
        <v>88</v>
      </c>
      <c r="AA88" s="9">
        <v>88</v>
      </c>
      <c r="AB88" s="10">
        <v>88</v>
      </c>
      <c r="AC88" s="8">
        <v>0</v>
      </c>
      <c r="AD88" s="9">
        <v>1</v>
      </c>
      <c r="AE88" s="9">
        <v>2</v>
      </c>
      <c r="AF88" s="9">
        <v>3</v>
      </c>
      <c r="AG88" s="9">
        <v>4</v>
      </c>
      <c r="AH88" s="9">
        <v>5</v>
      </c>
      <c r="AI88" s="9">
        <v>6</v>
      </c>
      <c r="AJ88" s="9">
        <v>7</v>
      </c>
      <c r="AK88" s="9">
        <v>8</v>
      </c>
      <c r="AL88" s="9">
        <v>9</v>
      </c>
    </row>
    <row r="89" spans="5:38" x14ac:dyDescent="0.25">
      <c r="E89" s="8" t="e" cm="1">
        <f t="array" aca="1" ref="E89" ca="1">IF(OR(INDIRECT(CONCATENATE("Data!",ADDRESS($O$17+S90,$P$17+AC90)))="",NOT(Viewer!$B$7)),NA(),INDIRECT(CONCATENATE("Data!",ADDRESS($O$17+S90,$P$17+AC90))))</f>
        <v>#N/A</v>
      </c>
      <c r="F89" s="9" t="e" cm="1">
        <f t="array" aca="1" ref="F89" ca="1">IF(OR(INDIRECT(CONCATENATE("Data!",ADDRESS($O$17+T90,$P$17+AD90)))="",NOT(Viewer!$B$5)),NA(),INDIRECT(CONCATENATE("Data!",ADDRESS($O$17+T90,$P$17+AD90))))</f>
        <v>#N/A</v>
      </c>
      <c r="G89" s="9" t="e" cm="1">
        <f t="array" aca="1" ref="G89" ca="1">IF(OR(INDIRECT(CONCATENATE("Data!",ADDRESS($O$17+U90,$P$17+AE90)))="",NOT(Viewer!$B$6)),NA(),INDIRECT(CONCATENATE("Data!",ADDRESS($O$17+U90,$P$17+AE90))))</f>
        <v>#N/A</v>
      </c>
      <c r="H89" s="9" t="e" cm="1">
        <f t="array" aca="1" ref="H89" ca="1">IF(OR(INDIRECT(CONCATENATE("Data!",ADDRESS($O$17+V90,$P$17+AF90)))="",NOT(Viewer!$B$7)),NA(),INDIRECT(CONCATENATE("Data!",ADDRESS($O$17+V90,$P$17+AF90))))</f>
        <v>#N/A</v>
      </c>
      <c r="I89" s="10" t="e" cm="1">
        <f t="array" aca="1" ref="I89" ca="1">IF(OR(INDIRECT(CONCATENATE("Data!",ADDRESS($O$17+W90,$P$17+AG90)))="",NOT(Viewer!$B$8)),NA(),INDIRECT(CONCATENATE("Data!",ADDRESS($O$17+W90,$P$17+AG90))))</f>
        <v>#N/A</v>
      </c>
      <c r="J89" s="8" t="e" cm="1">
        <f t="array" aca="1" ref="J89" ca="1">IF(OR(INDIRECT(CONCATENATE("Data!",ADDRESS($O$17+X90,$P$17+AH90)))="",NOT(Viewer!$B$7)),NA(),INDIRECT(CONCATENATE("Data!",ADDRESS($O$17+X90,$P$17+AH90))))</f>
        <v>#N/A</v>
      </c>
      <c r="K89" s="9" t="e" cm="1">
        <f t="array" aca="1" ref="K89" ca="1">IF(OR(INDIRECT(CONCATENATE("Data!",ADDRESS($O$17+Y90,$P$17+AI90)))="",NOT(Viewer!$B$5)),NA(),INDIRECT(CONCATENATE("Data!",ADDRESS($O$17+Y90,$P$17+AI90))))</f>
        <v>#N/A</v>
      </c>
      <c r="L89" s="9" t="e" cm="1">
        <f t="array" aca="1" ref="L89" ca="1">IF(OR(INDIRECT(CONCATENATE("Data!",ADDRESS($O$17+Z90,$P$17+AJ90)))="",NOT(Viewer!$B$6)),NA(),INDIRECT(CONCATENATE("Data!",ADDRESS($O$17+Z90,$P$17+AJ90))))</f>
        <v>#N/A</v>
      </c>
      <c r="M89" s="9" t="e" cm="1">
        <f t="array" aca="1" ref="M89" ca="1">IF(OR(INDIRECT(CONCATENATE("Data!",ADDRESS($O$17+AA90,$P$17+AK90)))="",NOT(Viewer!$B$7)),NA(),INDIRECT(CONCATENATE("Data!",ADDRESS($O$17+AA90,$P$17+AK90))))</f>
        <v>#N/A</v>
      </c>
      <c r="N89" s="10" t="e" cm="1">
        <f t="array" aca="1" ref="N89" ca="1">IF(OR(INDIRECT(CONCATENATE("Data!",ADDRESS($O$17+AB90,$P$17+AL90)))="",NOT(Viewer!$B$8)),NA(),INDIRECT(CONCATENATE("Data!",ADDRESS($O$17+AB90,$P$17+AL90))))</f>
        <v>#N/A</v>
      </c>
      <c r="S89" s="8">
        <v>89</v>
      </c>
      <c r="T89" s="9">
        <v>89</v>
      </c>
      <c r="U89" s="9">
        <v>89</v>
      </c>
      <c r="V89" s="9">
        <v>89</v>
      </c>
      <c r="W89" s="10">
        <v>89</v>
      </c>
      <c r="X89" s="9">
        <v>89</v>
      </c>
      <c r="Y89" s="9">
        <v>89</v>
      </c>
      <c r="Z89" s="9">
        <v>89</v>
      </c>
      <c r="AA89" s="9">
        <v>89</v>
      </c>
      <c r="AB89" s="10">
        <v>89</v>
      </c>
      <c r="AC89" s="8">
        <v>0</v>
      </c>
      <c r="AD89" s="9">
        <v>1</v>
      </c>
      <c r="AE89" s="9">
        <v>2</v>
      </c>
      <c r="AF89" s="9">
        <v>3</v>
      </c>
      <c r="AG89" s="9">
        <v>4</v>
      </c>
      <c r="AH89" s="9">
        <v>5</v>
      </c>
      <c r="AI89" s="9">
        <v>6</v>
      </c>
      <c r="AJ89" s="9">
        <v>7</v>
      </c>
      <c r="AK89" s="9">
        <v>8</v>
      </c>
      <c r="AL89" s="9">
        <v>9</v>
      </c>
    </row>
    <row r="90" spans="5:38" x14ac:dyDescent="0.25">
      <c r="E90" s="8" t="e" cm="1">
        <f t="array" aca="1" ref="E90" ca="1">IF(OR(INDIRECT(CONCATENATE("Data!",ADDRESS($O$17+S91,$P$17+AC91)))="",NOT(Viewer!$B$7)),NA(),INDIRECT(CONCATENATE("Data!",ADDRESS($O$17+S91,$P$17+AC91))))</f>
        <v>#N/A</v>
      </c>
      <c r="F90" s="9" t="e" cm="1">
        <f t="array" aca="1" ref="F90" ca="1">IF(OR(INDIRECT(CONCATENATE("Data!",ADDRESS($O$17+T91,$P$17+AD91)))="",NOT(Viewer!$B$5)),NA(),INDIRECT(CONCATENATE("Data!",ADDRESS($O$17+T91,$P$17+AD91))))</f>
        <v>#N/A</v>
      </c>
      <c r="G90" s="9" t="e" cm="1">
        <f t="array" aca="1" ref="G90" ca="1">IF(OR(INDIRECT(CONCATENATE("Data!",ADDRESS($O$17+U91,$P$17+AE91)))="",NOT(Viewer!$B$6)),NA(),INDIRECT(CONCATENATE("Data!",ADDRESS($O$17+U91,$P$17+AE91))))</f>
        <v>#N/A</v>
      </c>
      <c r="H90" s="9" t="e" cm="1">
        <f t="array" aca="1" ref="H90" ca="1">IF(OR(INDIRECT(CONCATENATE("Data!",ADDRESS($O$17+V91,$P$17+AF91)))="",NOT(Viewer!$B$7)),NA(),INDIRECT(CONCATENATE("Data!",ADDRESS($O$17+V91,$P$17+AF91))))</f>
        <v>#N/A</v>
      </c>
      <c r="I90" s="10" t="e" cm="1">
        <f t="array" aca="1" ref="I90" ca="1">IF(OR(INDIRECT(CONCATENATE("Data!",ADDRESS($O$17+W91,$P$17+AG91)))="",NOT(Viewer!$B$8)),NA(),INDIRECT(CONCATENATE("Data!",ADDRESS($O$17+W91,$P$17+AG91))))</f>
        <v>#N/A</v>
      </c>
      <c r="J90" s="8" t="e" cm="1">
        <f t="array" aca="1" ref="J90" ca="1">IF(OR(INDIRECT(CONCATENATE("Data!",ADDRESS($O$17+X91,$P$17+AH91)))="",NOT(Viewer!$B$7)),NA(),INDIRECT(CONCATENATE("Data!",ADDRESS($O$17+X91,$P$17+AH91))))</f>
        <v>#N/A</v>
      </c>
      <c r="K90" s="9" t="e" cm="1">
        <f t="array" aca="1" ref="K90" ca="1">IF(OR(INDIRECT(CONCATENATE("Data!",ADDRESS($O$17+Y91,$P$17+AI91)))="",NOT(Viewer!$B$5)),NA(),INDIRECT(CONCATENATE("Data!",ADDRESS($O$17+Y91,$P$17+AI91))))</f>
        <v>#N/A</v>
      </c>
      <c r="L90" s="9" t="e" cm="1">
        <f t="array" aca="1" ref="L90" ca="1">IF(OR(INDIRECT(CONCATENATE("Data!",ADDRESS($O$17+Z91,$P$17+AJ91)))="",NOT(Viewer!$B$6)),NA(),INDIRECT(CONCATENATE("Data!",ADDRESS($O$17+Z91,$P$17+AJ91))))</f>
        <v>#N/A</v>
      </c>
      <c r="M90" s="9" t="e" cm="1">
        <f t="array" aca="1" ref="M90" ca="1">IF(OR(INDIRECT(CONCATENATE("Data!",ADDRESS($O$17+AA91,$P$17+AK91)))="",NOT(Viewer!$B$7)),NA(),INDIRECT(CONCATENATE("Data!",ADDRESS($O$17+AA91,$P$17+AK91))))</f>
        <v>#N/A</v>
      </c>
      <c r="N90" s="10" t="e" cm="1">
        <f t="array" aca="1" ref="N90" ca="1">IF(OR(INDIRECT(CONCATENATE("Data!",ADDRESS($O$17+AB91,$P$17+AL91)))="",NOT(Viewer!$B$8)),NA(),INDIRECT(CONCATENATE("Data!",ADDRESS($O$17+AB91,$P$17+AL91))))</f>
        <v>#N/A</v>
      </c>
      <c r="S90" s="8">
        <v>90</v>
      </c>
      <c r="T90" s="9">
        <v>90</v>
      </c>
      <c r="U90" s="9">
        <v>90</v>
      </c>
      <c r="V90" s="9">
        <v>90</v>
      </c>
      <c r="W90" s="10">
        <v>90</v>
      </c>
      <c r="X90" s="9">
        <v>90</v>
      </c>
      <c r="Y90" s="9">
        <v>90</v>
      </c>
      <c r="Z90" s="9">
        <v>90</v>
      </c>
      <c r="AA90" s="9">
        <v>90</v>
      </c>
      <c r="AB90" s="10">
        <v>90</v>
      </c>
      <c r="AC90" s="8">
        <v>0</v>
      </c>
      <c r="AD90" s="9">
        <v>1</v>
      </c>
      <c r="AE90" s="9">
        <v>2</v>
      </c>
      <c r="AF90" s="9">
        <v>3</v>
      </c>
      <c r="AG90" s="9">
        <v>4</v>
      </c>
      <c r="AH90" s="9">
        <v>5</v>
      </c>
      <c r="AI90" s="9">
        <v>6</v>
      </c>
      <c r="AJ90" s="9">
        <v>7</v>
      </c>
      <c r="AK90" s="9">
        <v>8</v>
      </c>
      <c r="AL90" s="9">
        <v>9</v>
      </c>
    </row>
    <row r="91" spans="5:38" x14ac:dyDescent="0.25">
      <c r="E91" s="8" t="e" cm="1">
        <f t="array" aca="1" ref="E91" ca="1">IF(OR(INDIRECT(CONCATENATE("Data!",ADDRESS($O$17+S92,$P$17+AC92)))="",NOT(Viewer!$B$7)),NA(),INDIRECT(CONCATENATE("Data!",ADDRESS($O$17+S92,$P$17+AC92))))</f>
        <v>#N/A</v>
      </c>
      <c r="F91" s="9" t="e" cm="1">
        <f t="array" aca="1" ref="F91" ca="1">IF(OR(INDIRECT(CONCATENATE("Data!",ADDRESS($O$17+T92,$P$17+AD92)))="",NOT(Viewer!$B$5)),NA(),INDIRECT(CONCATENATE("Data!",ADDRESS($O$17+T92,$P$17+AD92))))</f>
        <v>#N/A</v>
      </c>
      <c r="G91" s="9" t="e" cm="1">
        <f t="array" aca="1" ref="G91" ca="1">IF(OR(INDIRECT(CONCATENATE("Data!",ADDRESS($O$17+U92,$P$17+AE92)))="",NOT(Viewer!$B$6)),NA(),INDIRECT(CONCATENATE("Data!",ADDRESS($O$17+U92,$P$17+AE92))))</f>
        <v>#N/A</v>
      </c>
      <c r="H91" s="9" t="e" cm="1">
        <f t="array" aca="1" ref="H91" ca="1">IF(OR(INDIRECT(CONCATENATE("Data!",ADDRESS($O$17+V92,$P$17+AF92)))="",NOT(Viewer!$B$7)),NA(),INDIRECT(CONCATENATE("Data!",ADDRESS($O$17+V92,$P$17+AF92))))</f>
        <v>#N/A</v>
      </c>
      <c r="I91" s="10" t="e" cm="1">
        <f t="array" aca="1" ref="I91" ca="1">IF(OR(INDIRECT(CONCATENATE("Data!",ADDRESS($O$17+W92,$P$17+AG92)))="",NOT(Viewer!$B$8)),NA(),INDIRECT(CONCATENATE("Data!",ADDRESS($O$17+W92,$P$17+AG92))))</f>
        <v>#N/A</v>
      </c>
      <c r="J91" s="8" t="e" cm="1">
        <f t="array" aca="1" ref="J91" ca="1">IF(OR(INDIRECT(CONCATENATE("Data!",ADDRESS($O$17+X92,$P$17+AH92)))="",NOT(Viewer!$B$7)),NA(),INDIRECT(CONCATENATE("Data!",ADDRESS($O$17+X92,$P$17+AH92))))</f>
        <v>#N/A</v>
      </c>
      <c r="K91" s="9" t="e" cm="1">
        <f t="array" aca="1" ref="K91" ca="1">IF(OR(INDIRECT(CONCATENATE("Data!",ADDRESS($O$17+Y92,$P$17+AI92)))="",NOT(Viewer!$B$5)),NA(),INDIRECT(CONCATENATE("Data!",ADDRESS($O$17+Y92,$P$17+AI92))))</f>
        <v>#N/A</v>
      </c>
      <c r="L91" s="9" t="e" cm="1">
        <f t="array" aca="1" ref="L91" ca="1">IF(OR(INDIRECT(CONCATENATE("Data!",ADDRESS($O$17+Z92,$P$17+AJ92)))="",NOT(Viewer!$B$6)),NA(),INDIRECT(CONCATENATE("Data!",ADDRESS($O$17+Z92,$P$17+AJ92))))</f>
        <v>#N/A</v>
      </c>
      <c r="M91" s="9" t="e" cm="1">
        <f t="array" aca="1" ref="M91" ca="1">IF(OR(INDIRECT(CONCATENATE("Data!",ADDRESS($O$17+AA92,$P$17+AK92)))="",NOT(Viewer!$B$7)),NA(),INDIRECT(CONCATENATE("Data!",ADDRESS($O$17+AA92,$P$17+AK92))))</f>
        <v>#N/A</v>
      </c>
      <c r="N91" s="10" t="e" cm="1">
        <f t="array" aca="1" ref="N91" ca="1">IF(OR(INDIRECT(CONCATENATE("Data!",ADDRESS($O$17+AB92,$P$17+AL92)))="",NOT(Viewer!$B$8)),NA(),INDIRECT(CONCATENATE("Data!",ADDRESS($O$17+AB92,$P$17+AL92))))</f>
        <v>#N/A</v>
      </c>
      <c r="S91" s="8">
        <v>91</v>
      </c>
      <c r="T91" s="9">
        <v>91</v>
      </c>
      <c r="U91" s="9">
        <v>91</v>
      </c>
      <c r="V91" s="9">
        <v>91</v>
      </c>
      <c r="W91" s="10">
        <v>91</v>
      </c>
      <c r="X91" s="9">
        <v>91</v>
      </c>
      <c r="Y91" s="9">
        <v>91</v>
      </c>
      <c r="Z91" s="9">
        <v>91</v>
      </c>
      <c r="AA91" s="9">
        <v>91</v>
      </c>
      <c r="AB91" s="10">
        <v>91</v>
      </c>
      <c r="AC91" s="8">
        <v>0</v>
      </c>
      <c r="AD91" s="9">
        <v>1</v>
      </c>
      <c r="AE91" s="9">
        <v>2</v>
      </c>
      <c r="AF91" s="9">
        <v>3</v>
      </c>
      <c r="AG91" s="9">
        <v>4</v>
      </c>
      <c r="AH91" s="9">
        <v>5</v>
      </c>
      <c r="AI91" s="9">
        <v>6</v>
      </c>
      <c r="AJ91" s="9">
        <v>7</v>
      </c>
      <c r="AK91" s="9">
        <v>8</v>
      </c>
      <c r="AL91" s="9">
        <v>9</v>
      </c>
    </row>
    <row r="92" spans="5:38" x14ac:dyDescent="0.25">
      <c r="E92" s="8" t="e" cm="1">
        <f t="array" aca="1" ref="E92" ca="1">IF(OR(INDIRECT(CONCATENATE("Data!",ADDRESS($O$17+S93,$P$17+AC93)))="",NOT(Viewer!$B$7)),NA(),INDIRECT(CONCATENATE("Data!",ADDRESS($O$17+S93,$P$17+AC93))))</f>
        <v>#N/A</v>
      </c>
      <c r="F92" s="9" t="e" cm="1">
        <f t="array" aca="1" ref="F92" ca="1">IF(OR(INDIRECT(CONCATENATE("Data!",ADDRESS($O$17+T93,$P$17+AD93)))="",NOT(Viewer!$B$5)),NA(),INDIRECT(CONCATENATE("Data!",ADDRESS($O$17+T93,$P$17+AD93))))</f>
        <v>#N/A</v>
      </c>
      <c r="G92" s="9" t="e" cm="1">
        <f t="array" aca="1" ref="G92" ca="1">IF(OR(INDIRECT(CONCATENATE("Data!",ADDRESS($O$17+U93,$P$17+AE93)))="",NOT(Viewer!$B$6)),NA(),INDIRECT(CONCATENATE("Data!",ADDRESS($O$17+U93,$P$17+AE93))))</f>
        <v>#N/A</v>
      </c>
      <c r="H92" s="9" t="e" cm="1">
        <f t="array" aca="1" ref="H92" ca="1">IF(OR(INDIRECT(CONCATENATE("Data!",ADDRESS($O$17+V93,$P$17+AF93)))="",NOT(Viewer!$B$7)),NA(),INDIRECT(CONCATENATE("Data!",ADDRESS($O$17+V93,$P$17+AF93))))</f>
        <v>#N/A</v>
      </c>
      <c r="I92" s="10" t="e" cm="1">
        <f t="array" aca="1" ref="I92" ca="1">IF(OR(INDIRECT(CONCATENATE("Data!",ADDRESS($O$17+W93,$P$17+AG93)))="",NOT(Viewer!$B$8)),NA(),INDIRECT(CONCATENATE("Data!",ADDRESS($O$17+W93,$P$17+AG93))))</f>
        <v>#N/A</v>
      </c>
      <c r="J92" s="8" t="e" cm="1">
        <f t="array" aca="1" ref="J92" ca="1">IF(OR(INDIRECT(CONCATENATE("Data!",ADDRESS($O$17+X93,$P$17+AH93)))="",NOT(Viewer!$B$7)),NA(),INDIRECT(CONCATENATE("Data!",ADDRESS($O$17+X93,$P$17+AH93))))</f>
        <v>#N/A</v>
      </c>
      <c r="K92" s="9" t="e" cm="1">
        <f t="array" aca="1" ref="K92" ca="1">IF(OR(INDIRECT(CONCATENATE("Data!",ADDRESS($O$17+Y93,$P$17+AI93)))="",NOT(Viewer!$B$5)),NA(),INDIRECT(CONCATENATE("Data!",ADDRESS($O$17+Y93,$P$17+AI93))))</f>
        <v>#N/A</v>
      </c>
      <c r="L92" s="9" t="e" cm="1">
        <f t="array" aca="1" ref="L92" ca="1">IF(OR(INDIRECT(CONCATENATE("Data!",ADDRESS($O$17+Z93,$P$17+AJ93)))="",NOT(Viewer!$B$6)),NA(),INDIRECT(CONCATENATE("Data!",ADDRESS($O$17+Z93,$P$17+AJ93))))</f>
        <v>#N/A</v>
      </c>
      <c r="M92" s="9" t="e" cm="1">
        <f t="array" aca="1" ref="M92" ca="1">IF(OR(INDIRECT(CONCATENATE("Data!",ADDRESS($O$17+AA93,$P$17+AK93)))="",NOT(Viewer!$B$7)),NA(),INDIRECT(CONCATENATE("Data!",ADDRESS($O$17+AA93,$P$17+AK93))))</f>
        <v>#N/A</v>
      </c>
      <c r="N92" s="10" t="e" cm="1">
        <f t="array" aca="1" ref="N92" ca="1">IF(OR(INDIRECT(CONCATENATE("Data!",ADDRESS($O$17+AB93,$P$17+AL93)))="",NOT(Viewer!$B$8)),NA(),INDIRECT(CONCATENATE("Data!",ADDRESS($O$17+AB93,$P$17+AL93))))</f>
        <v>#N/A</v>
      </c>
      <c r="S92" s="8">
        <v>92</v>
      </c>
      <c r="T92" s="9">
        <v>92</v>
      </c>
      <c r="U92" s="9">
        <v>92</v>
      </c>
      <c r="V92" s="9">
        <v>92</v>
      </c>
      <c r="W92" s="10">
        <v>92</v>
      </c>
      <c r="X92" s="9">
        <v>92</v>
      </c>
      <c r="Y92" s="9">
        <v>92</v>
      </c>
      <c r="Z92" s="9">
        <v>92</v>
      </c>
      <c r="AA92" s="9">
        <v>92</v>
      </c>
      <c r="AB92" s="10">
        <v>92</v>
      </c>
      <c r="AC92" s="8">
        <v>0</v>
      </c>
      <c r="AD92" s="9">
        <v>1</v>
      </c>
      <c r="AE92" s="9">
        <v>2</v>
      </c>
      <c r="AF92" s="9">
        <v>3</v>
      </c>
      <c r="AG92" s="9">
        <v>4</v>
      </c>
      <c r="AH92" s="9">
        <v>5</v>
      </c>
      <c r="AI92" s="9">
        <v>6</v>
      </c>
      <c r="AJ92" s="9">
        <v>7</v>
      </c>
      <c r="AK92" s="9">
        <v>8</v>
      </c>
      <c r="AL92" s="9">
        <v>9</v>
      </c>
    </row>
    <row r="93" spans="5:38" x14ac:dyDescent="0.25">
      <c r="E93" s="8" t="e" cm="1">
        <f t="array" aca="1" ref="E93" ca="1">IF(OR(INDIRECT(CONCATENATE("Data!",ADDRESS($O$17+S94,$P$17+AC94)))="",NOT(Viewer!$B$8)),NA(),INDIRECT(CONCATENATE("Data!",ADDRESS($O$17+S94,$P$17+AC94))))</f>
        <v>#N/A</v>
      </c>
      <c r="F93" s="9" t="e" cm="1">
        <f t="array" aca="1" ref="F93" ca="1">IF(OR(INDIRECT(CONCATENATE("Data!",ADDRESS($O$17+T94,$P$17+AD94)))="",NOT(Viewer!$B$5)),NA(),INDIRECT(CONCATENATE("Data!",ADDRESS($O$17+T94,$P$17+AD94))))</f>
        <v>#N/A</v>
      </c>
      <c r="G93" s="9" t="e" cm="1">
        <f t="array" aca="1" ref="G93" ca="1">IF(OR(INDIRECT(CONCATENATE("Data!",ADDRESS($O$17+U94,$P$17+AE94)))="",NOT(Viewer!$B$6)),NA(),INDIRECT(CONCATENATE("Data!",ADDRESS($O$17+U94,$P$17+AE94))))</f>
        <v>#N/A</v>
      </c>
      <c r="H93" s="9" t="e" cm="1">
        <f t="array" aca="1" ref="H93" ca="1">IF(OR(INDIRECT(CONCATENATE("Data!",ADDRESS($O$17+V94,$P$17+AF94)))="",NOT(Viewer!$B$7)),NA(),INDIRECT(CONCATENATE("Data!",ADDRESS($O$17+V94,$P$17+AF94))))</f>
        <v>#N/A</v>
      </c>
      <c r="I93" s="10" t="e" cm="1">
        <f t="array" aca="1" ref="I93" ca="1">IF(OR(INDIRECT(CONCATENATE("Data!",ADDRESS($O$17+W94,$P$17+AG94)))="",NOT(Viewer!$B$8)),NA(),INDIRECT(CONCATENATE("Data!",ADDRESS($O$17+W94,$P$17+AG94))))</f>
        <v>#N/A</v>
      </c>
      <c r="J93" s="8" t="e" cm="1">
        <f t="array" aca="1" ref="J93" ca="1">IF(OR(INDIRECT(CONCATENATE("Data!",ADDRESS($O$17+X94,$P$17+AH94)))="",NOT(Viewer!$B$8)),NA(),INDIRECT(CONCATENATE("Data!",ADDRESS($O$17+X94,$P$17+AH94))))</f>
        <v>#N/A</v>
      </c>
      <c r="K93" s="9" t="e" cm="1">
        <f t="array" aca="1" ref="K93" ca="1">IF(OR(INDIRECT(CONCATENATE("Data!",ADDRESS($O$17+Y94,$P$17+AI94)))="",NOT(Viewer!$B$5)),NA(),INDIRECT(CONCATENATE("Data!",ADDRESS($O$17+Y94,$P$17+AI94))))</f>
        <v>#N/A</v>
      </c>
      <c r="L93" s="9" t="e" cm="1">
        <f t="array" aca="1" ref="L93" ca="1">IF(OR(INDIRECT(CONCATENATE("Data!",ADDRESS($O$17+Z94,$P$17+AJ94)))="",NOT(Viewer!$B$6)),NA(),INDIRECT(CONCATENATE("Data!",ADDRESS($O$17+Z94,$P$17+AJ94))))</f>
        <v>#N/A</v>
      </c>
      <c r="M93" s="9" t="e" cm="1">
        <f t="array" aca="1" ref="M93" ca="1">IF(OR(INDIRECT(CONCATENATE("Data!",ADDRESS($O$17+AA94,$P$17+AK94)))="",NOT(Viewer!$B$7)),NA(),INDIRECT(CONCATENATE("Data!",ADDRESS($O$17+AA94,$P$17+AK94))))</f>
        <v>#N/A</v>
      </c>
      <c r="N93" s="10" t="e" cm="1">
        <f t="array" aca="1" ref="N93" ca="1">IF(OR(INDIRECT(CONCATENATE("Data!",ADDRESS($O$17+AB94,$P$17+AL94)))="",NOT(Viewer!$B$8)),NA(),INDIRECT(CONCATENATE("Data!",ADDRESS($O$17+AB94,$P$17+AL94))))</f>
        <v>#N/A</v>
      </c>
      <c r="S93" s="8">
        <v>93</v>
      </c>
      <c r="T93" s="9">
        <v>93</v>
      </c>
      <c r="U93" s="9">
        <v>93</v>
      </c>
      <c r="V93" s="9">
        <v>93</v>
      </c>
      <c r="W93" s="10">
        <v>93</v>
      </c>
      <c r="X93" s="9">
        <v>93</v>
      </c>
      <c r="Y93" s="9">
        <v>93</v>
      </c>
      <c r="Z93" s="9">
        <v>93</v>
      </c>
      <c r="AA93" s="9">
        <v>93</v>
      </c>
      <c r="AB93" s="10">
        <v>93</v>
      </c>
      <c r="AC93" s="8">
        <v>0</v>
      </c>
      <c r="AD93" s="9">
        <v>1</v>
      </c>
      <c r="AE93" s="9">
        <v>2</v>
      </c>
      <c r="AF93" s="9">
        <v>3</v>
      </c>
      <c r="AG93" s="9">
        <v>4</v>
      </c>
      <c r="AH93" s="9">
        <v>5</v>
      </c>
      <c r="AI93" s="9">
        <v>6</v>
      </c>
      <c r="AJ93" s="9">
        <v>7</v>
      </c>
      <c r="AK93" s="9">
        <v>8</v>
      </c>
      <c r="AL93" s="9">
        <v>9</v>
      </c>
    </row>
    <row r="94" spans="5:38" x14ac:dyDescent="0.25">
      <c r="E94" s="8" t="e" cm="1">
        <f t="array" aca="1" ref="E94" ca="1">IF(OR(INDIRECT(CONCATENATE("Data!",ADDRESS($O$17+S95,$P$17+AC95)))="",NOT(Viewer!$B$8)),NA(),INDIRECT(CONCATENATE("Data!",ADDRESS($O$17+S95,$P$17+AC95))))</f>
        <v>#N/A</v>
      </c>
      <c r="F94" s="9" t="e" cm="1">
        <f t="array" aca="1" ref="F94" ca="1">IF(OR(INDIRECT(CONCATENATE("Data!",ADDRESS($O$17+T95,$P$17+AD95)))="",NOT(Viewer!$B$5)),NA(),INDIRECT(CONCATENATE("Data!",ADDRESS($O$17+T95,$P$17+AD95))))</f>
        <v>#N/A</v>
      </c>
      <c r="G94" s="9" t="e" cm="1">
        <f t="array" aca="1" ref="G94" ca="1">IF(OR(INDIRECT(CONCATENATE("Data!",ADDRESS($O$17+U95,$P$17+AE95)))="",NOT(Viewer!$B$6)),NA(),INDIRECT(CONCATENATE("Data!",ADDRESS($O$17+U95,$P$17+AE95))))</f>
        <v>#N/A</v>
      </c>
      <c r="H94" s="9" t="e" cm="1">
        <f t="array" aca="1" ref="H94" ca="1">IF(OR(INDIRECT(CONCATENATE("Data!",ADDRESS($O$17+V95,$P$17+AF95)))="",NOT(Viewer!$B$7)),NA(),INDIRECT(CONCATENATE("Data!",ADDRESS($O$17+V95,$P$17+AF95))))</f>
        <v>#N/A</v>
      </c>
      <c r="I94" s="10" t="e" cm="1">
        <f t="array" aca="1" ref="I94" ca="1">IF(OR(INDIRECT(CONCATENATE("Data!",ADDRESS($O$17+W95,$P$17+AG95)))="",NOT(Viewer!$B$8)),NA(),INDIRECT(CONCATENATE("Data!",ADDRESS($O$17+W95,$P$17+AG95))))</f>
        <v>#N/A</v>
      </c>
      <c r="J94" s="8" t="e" cm="1">
        <f t="array" aca="1" ref="J94" ca="1">IF(OR(INDIRECT(CONCATENATE("Data!",ADDRESS($O$17+X95,$P$17+AH95)))="",NOT(Viewer!$B$8)),NA(),INDIRECT(CONCATENATE("Data!",ADDRESS($O$17+X95,$P$17+AH95))))</f>
        <v>#N/A</v>
      </c>
      <c r="K94" s="9" t="e" cm="1">
        <f t="array" aca="1" ref="K94" ca="1">IF(OR(INDIRECT(CONCATENATE("Data!",ADDRESS($O$17+Y95,$P$17+AI95)))="",NOT(Viewer!$B$5)),NA(),INDIRECT(CONCATENATE("Data!",ADDRESS($O$17+Y95,$P$17+AI95))))</f>
        <v>#N/A</v>
      </c>
      <c r="L94" s="9" t="e" cm="1">
        <f t="array" aca="1" ref="L94" ca="1">IF(OR(INDIRECT(CONCATENATE("Data!",ADDRESS($O$17+Z95,$P$17+AJ95)))="",NOT(Viewer!$B$6)),NA(),INDIRECT(CONCATENATE("Data!",ADDRESS($O$17+Z95,$P$17+AJ95))))</f>
        <v>#N/A</v>
      </c>
      <c r="M94" s="9" t="e" cm="1">
        <f t="array" aca="1" ref="M94" ca="1">IF(OR(INDIRECT(CONCATENATE("Data!",ADDRESS($O$17+AA95,$P$17+AK95)))="",NOT(Viewer!$B$7)),NA(),INDIRECT(CONCATENATE("Data!",ADDRESS($O$17+AA95,$P$17+AK95))))</f>
        <v>#N/A</v>
      </c>
      <c r="N94" s="10" t="e" cm="1">
        <f t="array" aca="1" ref="N94" ca="1">IF(OR(INDIRECT(CONCATENATE("Data!",ADDRESS($O$17+AB95,$P$17+AL95)))="",NOT(Viewer!$B$8)),NA(),INDIRECT(CONCATENATE("Data!",ADDRESS($O$17+AB95,$P$17+AL95))))</f>
        <v>#N/A</v>
      </c>
      <c r="S94" s="8">
        <v>94</v>
      </c>
      <c r="T94" s="9">
        <v>94</v>
      </c>
      <c r="U94" s="9">
        <v>94</v>
      </c>
      <c r="V94" s="9">
        <v>94</v>
      </c>
      <c r="W94" s="10">
        <v>94</v>
      </c>
      <c r="X94" s="9">
        <v>94</v>
      </c>
      <c r="Y94" s="9">
        <v>94</v>
      </c>
      <c r="Z94" s="9">
        <v>94</v>
      </c>
      <c r="AA94" s="9">
        <v>94</v>
      </c>
      <c r="AB94" s="10">
        <v>94</v>
      </c>
      <c r="AC94" s="8">
        <v>0</v>
      </c>
      <c r="AD94" s="9">
        <v>1</v>
      </c>
      <c r="AE94" s="9">
        <v>2</v>
      </c>
      <c r="AF94" s="9">
        <v>3</v>
      </c>
      <c r="AG94" s="9">
        <v>4</v>
      </c>
      <c r="AH94" s="9">
        <v>5</v>
      </c>
      <c r="AI94" s="9">
        <v>6</v>
      </c>
      <c r="AJ94" s="9">
        <v>7</v>
      </c>
      <c r="AK94" s="9">
        <v>8</v>
      </c>
      <c r="AL94" s="9">
        <v>9</v>
      </c>
    </row>
    <row r="95" spans="5:38" x14ac:dyDescent="0.25">
      <c r="E95" s="8" t="e" cm="1">
        <f t="array" aca="1" ref="E95" ca="1">IF(OR(INDIRECT(CONCATENATE("Data!",ADDRESS($O$17+S96,$P$17+AC96)))="",NOT(Viewer!$B$8)),NA(),INDIRECT(CONCATENATE("Data!",ADDRESS($O$17+S96,$P$17+AC96))))</f>
        <v>#N/A</v>
      </c>
      <c r="F95" s="9" t="e" cm="1">
        <f t="array" aca="1" ref="F95" ca="1">IF(OR(INDIRECT(CONCATENATE("Data!",ADDRESS($O$17+T96,$P$17+AD96)))="",NOT(Viewer!$B$5)),NA(),INDIRECT(CONCATENATE("Data!",ADDRESS($O$17+T96,$P$17+AD96))))</f>
        <v>#N/A</v>
      </c>
      <c r="G95" s="9" t="e" cm="1">
        <f t="array" aca="1" ref="G95" ca="1">IF(OR(INDIRECT(CONCATENATE("Data!",ADDRESS($O$17+U96,$P$17+AE96)))="",NOT(Viewer!$B$6)),NA(),INDIRECT(CONCATENATE("Data!",ADDRESS($O$17+U96,$P$17+AE96))))</f>
        <v>#N/A</v>
      </c>
      <c r="H95" s="9" t="e" cm="1">
        <f t="array" aca="1" ref="H95" ca="1">IF(OR(INDIRECT(CONCATENATE("Data!",ADDRESS($O$17+V96,$P$17+AF96)))="",NOT(Viewer!$B$7)),NA(),INDIRECT(CONCATENATE("Data!",ADDRESS($O$17+V96,$P$17+AF96))))</f>
        <v>#N/A</v>
      </c>
      <c r="I95" s="10" t="e" cm="1">
        <f t="array" aca="1" ref="I95" ca="1">IF(OR(INDIRECT(CONCATENATE("Data!",ADDRESS($O$17+W96,$P$17+AG96)))="",NOT(Viewer!$B$8)),NA(),INDIRECT(CONCATENATE("Data!",ADDRESS($O$17+W96,$P$17+AG96))))</f>
        <v>#N/A</v>
      </c>
      <c r="J95" s="8" t="e" cm="1">
        <f t="array" aca="1" ref="J95" ca="1">IF(OR(INDIRECT(CONCATENATE("Data!",ADDRESS($O$17+X96,$P$17+AH96)))="",NOT(Viewer!$B$8)),NA(),INDIRECT(CONCATENATE("Data!",ADDRESS($O$17+X96,$P$17+AH96))))</f>
        <v>#N/A</v>
      </c>
      <c r="K95" s="9" t="e" cm="1">
        <f t="array" aca="1" ref="K95" ca="1">IF(OR(INDIRECT(CONCATENATE("Data!",ADDRESS($O$17+Y96,$P$17+AI96)))="",NOT(Viewer!$B$5)),NA(),INDIRECT(CONCATENATE("Data!",ADDRESS($O$17+Y96,$P$17+AI96))))</f>
        <v>#N/A</v>
      </c>
      <c r="L95" s="9" t="e" cm="1">
        <f t="array" aca="1" ref="L95" ca="1">IF(OR(INDIRECT(CONCATENATE("Data!",ADDRESS($O$17+Z96,$P$17+AJ96)))="",NOT(Viewer!$B$6)),NA(),INDIRECT(CONCATENATE("Data!",ADDRESS($O$17+Z96,$P$17+AJ96))))</f>
        <v>#N/A</v>
      </c>
      <c r="M95" s="9" t="e" cm="1">
        <f t="array" aca="1" ref="M95" ca="1">IF(OR(INDIRECT(CONCATENATE("Data!",ADDRESS($O$17+AA96,$P$17+AK96)))="",NOT(Viewer!$B$7)),NA(),INDIRECT(CONCATENATE("Data!",ADDRESS($O$17+AA96,$P$17+AK96))))</f>
        <v>#N/A</v>
      </c>
      <c r="N95" s="10" t="e" cm="1">
        <f t="array" aca="1" ref="N95" ca="1">IF(OR(INDIRECT(CONCATENATE("Data!",ADDRESS($O$17+AB96,$P$17+AL96)))="",NOT(Viewer!$B$8)),NA(),INDIRECT(CONCATENATE("Data!",ADDRESS($O$17+AB96,$P$17+AL96))))</f>
        <v>#N/A</v>
      </c>
      <c r="S95" s="8">
        <v>95</v>
      </c>
      <c r="T95" s="9">
        <v>95</v>
      </c>
      <c r="U95" s="9">
        <v>95</v>
      </c>
      <c r="V95" s="9">
        <v>95</v>
      </c>
      <c r="W95" s="10">
        <v>95</v>
      </c>
      <c r="X95" s="9">
        <v>95</v>
      </c>
      <c r="Y95" s="9">
        <v>95</v>
      </c>
      <c r="Z95" s="9">
        <v>95</v>
      </c>
      <c r="AA95" s="9">
        <v>95</v>
      </c>
      <c r="AB95" s="10">
        <v>95</v>
      </c>
      <c r="AC95" s="8">
        <v>0</v>
      </c>
      <c r="AD95" s="9">
        <v>1</v>
      </c>
      <c r="AE95" s="9">
        <v>2</v>
      </c>
      <c r="AF95" s="9">
        <v>3</v>
      </c>
      <c r="AG95" s="9">
        <v>4</v>
      </c>
      <c r="AH95" s="9">
        <v>5</v>
      </c>
      <c r="AI95" s="9">
        <v>6</v>
      </c>
      <c r="AJ95" s="9">
        <v>7</v>
      </c>
      <c r="AK95" s="9">
        <v>8</v>
      </c>
      <c r="AL95" s="9">
        <v>9</v>
      </c>
    </row>
    <row r="96" spans="5:38" x14ac:dyDescent="0.25">
      <c r="E96" s="8" t="e" cm="1">
        <f t="array" aca="1" ref="E96" ca="1">IF(OR(INDIRECT(CONCATENATE("Data!",ADDRESS($O$17+S97,$P$17+AC97)))="",NOT(Viewer!$B$8)),NA(),INDIRECT(CONCATENATE("Data!",ADDRESS($O$17+S97,$P$17+AC97))))</f>
        <v>#N/A</v>
      </c>
      <c r="F96" s="9" t="e" cm="1">
        <f t="array" aca="1" ref="F96" ca="1">IF(OR(INDIRECT(CONCATENATE("Data!",ADDRESS($O$17+T97,$P$17+AD97)))="",NOT(Viewer!$B$5)),NA(),INDIRECT(CONCATENATE("Data!",ADDRESS($O$17+T97,$P$17+AD97))))</f>
        <v>#N/A</v>
      </c>
      <c r="G96" s="9" t="e" cm="1">
        <f t="array" aca="1" ref="G96" ca="1">IF(OR(INDIRECT(CONCATENATE("Data!",ADDRESS($O$17+U97,$P$17+AE97)))="",NOT(Viewer!$B$6)),NA(),INDIRECT(CONCATENATE("Data!",ADDRESS($O$17+U97,$P$17+AE97))))</f>
        <v>#N/A</v>
      </c>
      <c r="H96" s="9" t="e" cm="1">
        <f t="array" aca="1" ref="H96" ca="1">IF(OR(INDIRECT(CONCATENATE("Data!",ADDRESS($O$17+V97,$P$17+AF97)))="",NOT(Viewer!$B$7)),NA(),INDIRECT(CONCATENATE("Data!",ADDRESS($O$17+V97,$P$17+AF97))))</f>
        <v>#N/A</v>
      </c>
      <c r="I96" s="10" t="e" cm="1">
        <f t="array" aca="1" ref="I96" ca="1">IF(OR(INDIRECT(CONCATENATE("Data!",ADDRESS($O$17+W97,$P$17+AG97)))="",NOT(Viewer!$B$8)),NA(),INDIRECT(CONCATENATE("Data!",ADDRESS($O$17+W97,$P$17+AG97))))</f>
        <v>#N/A</v>
      </c>
      <c r="J96" s="8" t="e" cm="1">
        <f t="array" aca="1" ref="J96" ca="1">IF(OR(INDIRECT(CONCATENATE("Data!",ADDRESS($O$17+X97,$P$17+AH97)))="",NOT(Viewer!$B$8)),NA(),INDIRECT(CONCATENATE("Data!",ADDRESS($O$17+X97,$P$17+AH97))))</f>
        <v>#N/A</v>
      </c>
      <c r="K96" s="9" t="e" cm="1">
        <f t="array" aca="1" ref="K96" ca="1">IF(OR(INDIRECT(CONCATENATE("Data!",ADDRESS($O$17+Y97,$P$17+AI97)))="",NOT(Viewer!$B$5)),NA(),INDIRECT(CONCATENATE("Data!",ADDRESS($O$17+Y97,$P$17+AI97))))</f>
        <v>#N/A</v>
      </c>
      <c r="L96" s="9" t="e" cm="1">
        <f t="array" aca="1" ref="L96" ca="1">IF(OR(INDIRECT(CONCATENATE("Data!",ADDRESS($O$17+Z97,$P$17+AJ97)))="",NOT(Viewer!$B$6)),NA(),INDIRECT(CONCATENATE("Data!",ADDRESS($O$17+Z97,$P$17+AJ97))))</f>
        <v>#N/A</v>
      </c>
      <c r="M96" s="9" t="e" cm="1">
        <f t="array" aca="1" ref="M96" ca="1">IF(OR(INDIRECT(CONCATENATE("Data!",ADDRESS($O$17+AA97,$P$17+AK97)))="",NOT(Viewer!$B$7)),NA(),INDIRECT(CONCATENATE("Data!",ADDRESS($O$17+AA97,$P$17+AK97))))</f>
        <v>#N/A</v>
      </c>
      <c r="N96" s="10" t="e" cm="1">
        <f t="array" aca="1" ref="N96" ca="1">IF(OR(INDIRECT(CONCATENATE("Data!",ADDRESS($O$17+AB97,$P$17+AL97)))="",NOT(Viewer!$B$8)),NA(),INDIRECT(CONCATENATE("Data!",ADDRESS($O$17+AB97,$P$17+AL97))))</f>
        <v>#N/A</v>
      </c>
      <c r="S96" s="8">
        <v>96</v>
      </c>
      <c r="T96" s="9">
        <v>96</v>
      </c>
      <c r="U96" s="9">
        <v>96</v>
      </c>
      <c r="V96" s="9">
        <v>96</v>
      </c>
      <c r="W96" s="10">
        <v>96</v>
      </c>
      <c r="X96" s="9">
        <v>96</v>
      </c>
      <c r="Y96" s="9">
        <v>96</v>
      </c>
      <c r="Z96" s="9">
        <v>96</v>
      </c>
      <c r="AA96" s="9">
        <v>96</v>
      </c>
      <c r="AB96" s="10">
        <v>96</v>
      </c>
      <c r="AC96" s="8">
        <v>0</v>
      </c>
      <c r="AD96" s="9">
        <v>1</v>
      </c>
      <c r="AE96" s="9">
        <v>2</v>
      </c>
      <c r="AF96" s="9">
        <v>3</v>
      </c>
      <c r="AG96" s="9">
        <v>4</v>
      </c>
      <c r="AH96" s="9">
        <v>5</v>
      </c>
      <c r="AI96" s="9">
        <v>6</v>
      </c>
      <c r="AJ96" s="9">
        <v>7</v>
      </c>
      <c r="AK96" s="9">
        <v>8</v>
      </c>
      <c r="AL96" s="9">
        <v>9</v>
      </c>
    </row>
    <row r="97" spans="5:38" x14ac:dyDescent="0.25">
      <c r="E97" s="8" t="e" cm="1">
        <f t="array" aca="1" ref="E97" ca="1">IF(OR(INDIRECT(CONCATENATE("Data!",ADDRESS($O$17+S98,$P$17+AC98)))="",NOT(Viewer!$B$8)),NA(),INDIRECT(CONCATENATE("Data!",ADDRESS($O$17+S98,$P$17+AC98))))</f>
        <v>#N/A</v>
      </c>
      <c r="F97" s="9" t="e" cm="1">
        <f t="array" aca="1" ref="F97" ca="1">IF(OR(INDIRECT(CONCATENATE("Data!",ADDRESS($O$17+T98,$P$17+AD98)))="",NOT(Viewer!$B$5)),NA(),INDIRECT(CONCATENATE("Data!",ADDRESS($O$17+T98,$P$17+AD98))))</f>
        <v>#N/A</v>
      </c>
      <c r="G97" s="9" t="e" cm="1">
        <f t="array" aca="1" ref="G97" ca="1">IF(OR(INDIRECT(CONCATENATE("Data!",ADDRESS($O$17+U98,$P$17+AE98)))="",NOT(Viewer!$B$6)),NA(),INDIRECT(CONCATENATE("Data!",ADDRESS($O$17+U98,$P$17+AE98))))</f>
        <v>#N/A</v>
      </c>
      <c r="H97" s="9" t="e" cm="1">
        <f t="array" aca="1" ref="H97" ca="1">IF(OR(INDIRECT(CONCATENATE("Data!",ADDRESS($O$17+V98,$P$17+AF98)))="",NOT(Viewer!$B$7)),NA(),INDIRECT(CONCATENATE("Data!",ADDRESS($O$17+V98,$P$17+AF98))))</f>
        <v>#N/A</v>
      </c>
      <c r="I97" s="10" t="e" cm="1">
        <f t="array" aca="1" ref="I97" ca="1">IF(OR(INDIRECT(CONCATENATE("Data!",ADDRESS($O$17+W98,$P$17+AG98)))="",NOT(Viewer!$B$8)),NA(),INDIRECT(CONCATENATE("Data!",ADDRESS($O$17+W98,$P$17+AG98))))</f>
        <v>#N/A</v>
      </c>
      <c r="J97" s="8" t="e" cm="1">
        <f t="array" aca="1" ref="J97" ca="1">IF(OR(INDIRECT(CONCATENATE("Data!",ADDRESS($O$17+X98,$P$17+AH98)))="",NOT(Viewer!$B$8)),NA(),INDIRECT(CONCATENATE("Data!",ADDRESS($O$17+X98,$P$17+AH98))))</f>
        <v>#N/A</v>
      </c>
      <c r="K97" s="9" t="e" cm="1">
        <f t="array" aca="1" ref="K97" ca="1">IF(OR(INDIRECT(CONCATENATE("Data!",ADDRESS($O$17+Y98,$P$17+AI98)))="",NOT(Viewer!$B$5)),NA(),INDIRECT(CONCATENATE("Data!",ADDRESS($O$17+Y98,$P$17+AI98))))</f>
        <v>#N/A</v>
      </c>
      <c r="L97" s="9" t="e" cm="1">
        <f t="array" aca="1" ref="L97" ca="1">IF(OR(INDIRECT(CONCATENATE("Data!",ADDRESS($O$17+Z98,$P$17+AJ98)))="",NOT(Viewer!$B$6)),NA(),INDIRECT(CONCATENATE("Data!",ADDRESS($O$17+Z98,$P$17+AJ98))))</f>
        <v>#N/A</v>
      </c>
      <c r="M97" s="9" t="e" cm="1">
        <f t="array" aca="1" ref="M97" ca="1">IF(OR(INDIRECT(CONCATENATE("Data!",ADDRESS($O$17+AA98,$P$17+AK98)))="",NOT(Viewer!$B$7)),NA(),INDIRECT(CONCATENATE("Data!",ADDRESS($O$17+AA98,$P$17+AK98))))</f>
        <v>#N/A</v>
      </c>
      <c r="N97" s="10" t="e" cm="1">
        <f t="array" aca="1" ref="N97" ca="1">IF(OR(INDIRECT(CONCATENATE("Data!",ADDRESS($O$17+AB98,$P$17+AL98)))="",NOT(Viewer!$B$8)),NA(),INDIRECT(CONCATENATE("Data!",ADDRESS($O$17+AB98,$P$17+AL98))))</f>
        <v>#N/A</v>
      </c>
      <c r="S97" s="8">
        <v>97</v>
      </c>
      <c r="T97" s="9">
        <v>97</v>
      </c>
      <c r="U97" s="9">
        <v>97</v>
      </c>
      <c r="V97" s="9">
        <v>97</v>
      </c>
      <c r="W97" s="10">
        <v>97</v>
      </c>
      <c r="X97" s="9">
        <v>97</v>
      </c>
      <c r="Y97" s="9">
        <v>97</v>
      </c>
      <c r="Z97" s="9">
        <v>97</v>
      </c>
      <c r="AA97" s="9">
        <v>97</v>
      </c>
      <c r="AB97" s="10">
        <v>97</v>
      </c>
      <c r="AC97" s="8">
        <v>0</v>
      </c>
      <c r="AD97" s="9">
        <v>1</v>
      </c>
      <c r="AE97" s="9">
        <v>2</v>
      </c>
      <c r="AF97" s="9">
        <v>3</v>
      </c>
      <c r="AG97" s="9">
        <v>4</v>
      </c>
      <c r="AH97" s="9">
        <v>5</v>
      </c>
      <c r="AI97" s="9">
        <v>6</v>
      </c>
      <c r="AJ97" s="9">
        <v>7</v>
      </c>
      <c r="AK97" s="9">
        <v>8</v>
      </c>
      <c r="AL97" s="9">
        <v>9</v>
      </c>
    </row>
    <row r="98" spans="5:38" x14ac:dyDescent="0.25">
      <c r="E98" s="8" t="e" cm="1">
        <f t="array" aca="1" ref="E98" ca="1">IF(OR(INDIRECT(CONCATENATE("Data!",ADDRESS($O$17+S99,$P$17+AC99)))="",NOT(Viewer!$B$8)),NA(),INDIRECT(CONCATENATE("Data!",ADDRESS($O$17+S99,$P$17+AC99))))</f>
        <v>#N/A</v>
      </c>
      <c r="F98" s="9" t="e" cm="1">
        <f t="array" aca="1" ref="F98" ca="1">IF(OR(INDIRECT(CONCATENATE("Data!",ADDRESS($O$17+T99,$P$17+AD99)))="",NOT(Viewer!$B$5)),NA(),INDIRECT(CONCATENATE("Data!",ADDRESS($O$17+T99,$P$17+AD99))))</f>
        <v>#N/A</v>
      </c>
      <c r="G98" s="9" t="e" cm="1">
        <f t="array" aca="1" ref="G98" ca="1">IF(OR(INDIRECT(CONCATENATE("Data!",ADDRESS($O$17+U99,$P$17+AE99)))="",NOT(Viewer!$B$6)),NA(),INDIRECT(CONCATENATE("Data!",ADDRESS($O$17+U99,$P$17+AE99))))</f>
        <v>#N/A</v>
      </c>
      <c r="H98" s="9" t="e" cm="1">
        <f t="array" aca="1" ref="H98" ca="1">IF(OR(INDIRECT(CONCATENATE("Data!",ADDRESS($O$17+V99,$P$17+AF99)))="",NOT(Viewer!$B$7)),NA(),INDIRECT(CONCATENATE("Data!",ADDRESS($O$17+V99,$P$17+AF99))))</f>
        <v>#N/A</v>
      </c>
      <c r="I98" s="10" t="e" cm="1">
        <f t="array" aca="1" ref="I98" ca="1">IF(OR(INDIRECT(CONCATENATE("Data!",ADDRESS($O$17+W99,$P$17+AG99)))="",NOT(Viewer!$B$8)),NA(),INDIRECT(CONCATENATE("Data!",ADDRESS($O$17+W99,$P$17+AG99))))</f>
        <v>#N/A</v>
      </c>
      <c r="J98" s="8" t="e" cm="1">
        <f t="array" aca="1" ref="J98" ca="1">IF(OR(INDIRECT(CONCATENATE("Data!",ADDRESS($O$17+X99,$P$17+AH99)))="",NOT(Viewer!$B$8)),NA(),INDIRECT(CONCATENATE("Data!",ADDRESS($O$17+X99,$P$17+AH99))))</f>
        <v>#N/A</v>
      </c>
      <c r="K98" s="9" t="e" cm="1">
        <f t="array" aca="1" ref="K98" ca="1">IF(OR(INDIRECT(CONCATENATE("Data!",ADDRESS($O$17+Y99,$P$17+AI99)))="",NOT(Viewer!$B$5)),NA(),INDIRECT(CONCATENATE("Data!",ADDRESS($O$17+Y99,$P$17+AI99))))</f>
        <v>#N/A</v>
      </c>
      <c r="L98" s="9" t="e" cm="1">
        <f t="array" aca="1" ref="L98" ca="1">IF(OR(INDIRECT(CONCATENATE("Data!",ADDRESS($O$17+Z99,$P$17+AJ99)))="",NOT(Viewer!$B$6)),NA(),INDIRECT(CONCATENATE("Data!",ADDRESS($O$17+Z99,$P$17+AJ99))))</f>
        <v>#N/A</v>
      </c>
      <c r="M98" s="9" t="e" cm="1">
        <f t="array" aca="1" ref="M98" ca="1">IF(OR(INDIRECT(CONCATENATE("Data!",ADDRESS($O$17+AA99,$P$17+AK99)))="",NOT(Viewer!$B$7)),NA(),INDIRECT(CONCATENATE("Data!",ADDRESS($O$17+AA99,$P$17+AK99))))</f>
        <v>#N/A</v>
      </c>
      <c r="N98" s="10" t="e" cm="1">
        <f t="array" aca="1" ref="N98" ca="1">IF(OR(INDIRECT(CONCATENATE("Data!",ADDRESS($O$17+AB99,$P$17+AL99)))="",NOT(Viewer!$B$8)),NA(),INDIRECT(CONCATENATE("Data!",ADDRESS($O$17+AB99,$P$17+AL99))))</f>
        <v>#N/A</v>
      </c>
      <c r="S98" s="8">
        <v>98</v>
      </c>
      <c r="T98" s="9">
        <v>98</v>
      </c>
      <c r="U98" s="9">
        <v>98</v>
      </c>
      <c r="V98" s="9">
        <v>98</v>
      </c>
      <c r="W98" s="10">
        <v>98</v>
      </c>
      <c r="X98" s="9">
        <v>98</v>
      </c>
      <c r="Y98" s="9">
        <v>98</v>
      </c>
      <c r="Z98" s="9">
        <v>98</v>
      </c>
      <c r="AA98" s="9">
        <v>98</v>
      </c>
      <c r="AB98" s="10">
        <v>98</v>
      </c>
      <c r="AC98" s="8">
        <v>0</v>
      </c>
      <c r="AD98" s="9">
        <v>1</v>
      </c>
      <c r="AE98" s="9">
        <v>2</v>
      </c>
      <c r="AF98" s="9">
        <v>3</v>
      </c>
      <c r="AG98" s="9">
        <v>4</v>
      </c>
      <c r="AH98" s="9">
        <v>5</v>
      </c>
      <c r="AI98" s="9">
        <v>6</v>
      </c>
      <c r="AJ98" s="9">
        <v>7</v>
      </c>
      <c r="AK98" s="9">
        <v>8</v>
      </c>
      <c r="AL98" s="9">
        <v>9</v>
      </c>
    </row>
    <row r="99" spans="5:38" x14ac:dyDescent="0.25">
      <c r="E99" s="8" t="e" cm="1">
        <f t="array" aca="1" ref="E99" ca="1">IF(OR(INDIRECT(CONCATENATE("Data!",ADDRESS($O$17+S100,$P$17+AC100)))="",NOT(Viewer!$B$8)),NA(),INDIRECT(CONCATENATE("Data!",ADDRESS($O$17+S100,$P$17+AC100))))</f>
        <v>#N/A</v>
      </c>
      <c r="F99" s="9" t="e" cm="1">
        <f t="array" aca="1" ref="F99" ca="1">IF(OR(INDIRECT(CONCATENATE("Data!",ADDRESS($O$17+T100,$P$17+AD100)))="",NOT(Viewer!$B$5)),NA(),INDIRECT(CONCATENATE("Data!",ADDRESS($O$17+T100,$P$17+AD100))))</f>
        <v>#N/A</v>
      </c>
      <c r="G99" s="9" t="e" cm="1">
        <f t="array" aca="1" ref="G99" ca="1">IF(OR(INDIRECT(CONCATENATE("Data!",ADDRESS($O$17+U100,$P$17+AE100)))="",NOT(Viewer!$B$6)),NA(),INDIRECT(CONCATENATE("Data!",ADDRESS($O$17+U100,$P$17+AE100))))</f>
        <v>#N/A</v>
      </c>
      <c r="H99" s="9" t="e" cm="1">
        <f t="array" aca="1" ref="H99" ca="1">IF(OR(INDIRECT(CONCATENATE("Data!",ADDRESS($O$17+V100,$P$17+AF100)))="",NOT(Viewer!$B$7)),NA(),INDIRECT(CONCATENATE("Data!",ADDRESS($O$17+V100,$P$17+AF100))))</f>
        <v>#N/A</v>
      </c>
      <c r="I99" s="10" t="e" cm="1">
        <f t="array" aca="1" ref="I99" ca="1">IF(OR(INDIRECT(CONCATENATE("Data!",ADDRESS($O$17+W100,$P$17+AG100)))="",NOT(Viewer!$B$8)),NA(),INDIRECT(CONCATENATE("Data!",ADDRESS($O$17+W100,$P$17+AG100))))</f>
        <v>#N/A</v>
      </c>
      <c r="J99" s="8" t="e" cm="1">
        <f t="array" aca="1" ref="J99" ca="1">IF(OR(INDIRECT(CONCATENATE("Data!",ADDRESS($O$17+X100,$P$17+AH100)))="",NOT(Viewer!$B$8)),NA(),INDIRECT(CONCATENATE("Data!",ADDRESS($O$17+X100,$P$17+AH100))))</f>
        <v>#N/A</v>
      </c>
      <c r="K99" s="9" t="e" cm="1">
        <f t="array" aca="1" ref="K99" ca="1">IF(OR(INDIRECT(CONCATENATE("Data!",ADDRESS($O$17+Y100,$P$17+AI100)))="",NOT(Viewer!$B$5)),NA(),INDIRECT(CONCATENATE("Data!",ADDRESS($O$17+Y100,$P$17+AI100))))</f>
        <v>#N/A</v>
      </c>
      <c r="L99" s="9" t="e" cm="1">
        <f t="array" aca="1" ref="L99" ca="1">IF(OR(INDIRECT(CONCATENATE("Data!",ADDRESS($O$17+Z100,$P$17+AJ100)))="",NOT(Viewer!$B$6)),NA(),INDIRECT(CONCATENATE("Data!",ADDRESS($O$17+Z100,$P$17+AJ100))))</f>
        <v>#N/A</v>
      </c>
      <c r="M99" s="9" t="e" cm="1">
        <f t="array" aca="1" ref="M99" ca="1">IF(OR(INDIRECT(CONCATENATE("Data!",ADDRESS($O$17+AA100,$P$17+AK100)))="",NOT(Viewer!$B$7)),NA(),INDIRECT(CONCATENATE("Data!",ADDRESS($O$17+AA100,$P$17+AK100))))</f>
        <v>#N/A</v>
      </c>
      <c r="N99" s="10" t="e" cm="1">
        <f t="array" aca="1" ref="N99" ca="1">IF(OR(INDIRECT(CONCATENATE("Data!",ADDRESS($O$17+AB100,$P$17+AL100)))="",NOT(Viewer!$B$8)),NA(),INDIRECT(CONCATENATE("Data!",ADDRESS($O$17+AB100,$P$17+AL100))))</f>
        <v>#N/A</v>
      </c>
      <c r="S99" s="8">
        <v>99</v>
      </c>
      <c r="T99" s="9">
        <v>99</v>
      </c>
      <c r="U99" s="9">
        <v>99</v>
      </c>
      <c r="V99" s="9">
        <v>99</v>
      </c>
      <c r="W99" s="10">
        <v>99</v>
      </c>
      <c r="X99" s="9">
        <v>99</v>
      </c>
      <c r="Y99" s="9">
        <v>99</v>
      </c>
      <c r="Z99" s="9">
        <v>99</v>
      </c>
      <c r="AA99" s="9">
        <v>99</v>
      </c>
      <c r="AB99" s="10">
        <v>99</v>
      </c>
      <c r="AC99" s="8">
        <v>0</v>
      </c>
      <c r="AD99" s="9">
        <v>1</v>
      </c>
      <c r="AE99" s="9">
        <v>2</v>
      </c>
      <c r="AF99" s="9">
        <v>3</v>
      </c>
      <c r="AG99" s="9">
        <v>4</v>
      </c>
      <c r="AH99" s="9">
        <v>5</v>
      </c>
      <c r="AI99" s="9">
        <v>6</v>
      </c>
      <c r="AJ99" s="9">
        <v>7</v>
      </c>
      <c r="AK99" s="9">
        <v>8</v>
      </c>
      <c r="AL99" s="9">
        <v>9</v>
      </c>
    </row>
    <row r="100" spans="5:38" x14ac:dyDescent="0.25">
      <c r="E100" s="8" t="e" cm="1">
        <f t="array" aca="1" ref="E100" ca="1">IF(OR(INDIRECT(CONCATENATE("Data!",ADDRESS($O$17+S101,$P$17+AC101)))="",NOT(Viewer!$B$8)),NA(),INDIRECT(CONCATENATE("Data!",ADDRESS($O$17+S101,$P$17+AC101))))</f>
        <v>#N/A</v>
      </c>
      <c r="F100" s="9" t="e" cm="1">
        <f t="array" aca="1" ref="F100" ca="1">IF(OR(INDIRECT(CONCATENATE("Data!",ADDRESS($O$17+T101,$P$17+AD101)))="",NOT(Viewer!$B$5)),NA(),INDIRECT(CONCATENATE("Data!",ADDRESS($O$17+T101,$P$17+AD101))))</f>
        <v>#N/A</v>
      </c>
      <c r="G100" s="9" t="e" cm="1">
        <f t="array" aca="1" ref="G100" ca="1">IF(OR(INDIRECT(CONCATENATE("Data!",ADDRESS($O$17+U101,$P$17+AE101)))="",NOT(Viewer!$B$6)),NA(),INDIRECT(CONCATENATE("Data!",ADDRESS($O$17+U101,$P$17+AE101))))</f>
        <v>#N/A</v>
      </c>
      <c r="H100" s="9" t="e" cm="1">
        <f t="array" aca="1" ref="H100" ca="1">IF(OR(INDIRECT(CONCATENATE("Data!",ADDRESS($O$17+V101,$P$17+AF101)))="",NOT(Viewer!$B$7)),NA(),INDIRECT(CONCATENATE("Data!",ADDRESS($O$17+V101,$P$17+AF101))))</f>
        <v>#N/A</v>
      </c>
      <c r="I100" s="10" t="e" cm="1">
        <f t="array" aca="1" ref="I100" ca="1">IF(OR(INDIRECT(CONCATENATE("Data!",ADDRESS($O$17+W101,$P$17+AG101)))="",NOT(Viewer!$B$8)),NA(),INDIRECT(CONCATENATE("Data!",ADDRESS($O$17+W101,$P$17+AG101))))</f>
        <v>#N/A</v>
      </c>
      <c r="J100" s="8" t="e" cm="1">
        <f t="array" aca="1" ref="J100" ca="1">IF(OR(INDIRECT(CONCATENATE("Data!",ADDRESS($O$17+X101,$P$17+AH101)))="",NOT(Viewer!$B$8)),NA(),INDIRECT(CONCATENATE("Data!",ADDRESS($O$17+X101,$P$17+AH101))))</f>
        <v>#N/A</v>
      </c>
      <c r="K100" s="9" t="e" cm="1">
        <f t="array" aca="1" ref="K100" ca="1">IF(OR(INDIRECT(CONCATENATE("Data!",ADDRESS($O$17+Y101,$P$17+AI101)))="",NOT(Viewer!$B$5)),NA(),INDIRECT(CONCATENATE("Data!",ADDRESS($O$17+Y101,$P$17+AI101))))</f>
        <v>#N/A</v>
      </c>
      <c r="L100" s="9" t="e" cm="1">
        <f t="array" aca="1" ref="L100" ca="1">IF(OR(INDIRECT(CONCATENATE("Data!",ADDRESS($O$17+Z101,$P$17+AJ101)))="",NOT(Viewer!$B$6)),NA(),INDIRECT(CONCATENATE("Data!",ADDRESS($O$17+Z101,$P$17+AJ101))))</f>
        <v>#N/A</v>
      </c>
      <c r="M100" s="9" t="e" cm="1">
        <f t="array" aca="1" ref="M100" ca="1">IF(OR(INDIRECT(CONCATENATE("Data!",ADDRESS($O$17+AA101,$P$17+AK101)))="",NOT(Viewer!$B$7)),NA(),INDIRECT(CONCATENATE("Data!",ADDRESS($O$17+AA101,$P$17+AK101))))</f>
        <v>#N/A</v>
      </c>
      <c r="N100" s="10" t="e" cm="1">
        <f t="array" aca="1" ref="N100" ca="1">IF(OR(INDIRECT(CONCATENATE("Data!",ADDRESS($O$17+AB101,$P$17+AL101)))="",NOT(Viewer!$B$8)),NA(),INDIRECT(CONCATENATE("Data!",ADDRESS($O$17+AB101,$P$17+AL101))))</f>
        <v>#N/A</v>
      </c>
      <c r="S100" s="8">
        <v>100</v>
      </c>
      <c r="T100" s="9">
        <v>100</v>
      </c>
      <c r="U100" s="9">
        <v>100</v>
      </c>
      <c r="V100" s="9">
        <v>100</v>
      </c>
      <c r="W100" s="10">
        <v>100</v>
      </c>
      <c r="X100" s="9">
        <v>100</v>
      </c>
      <c r="Y100" s="9">
        <v>100</v>
      </c>
      <c r="Z100" s="9">
        <v>100</v>
      </c>
      <c r="AA100" s="9">
        <v>100</v>
      </c>
      <c r="AB100" s="10">
        <v>100</v>
      </c>
      <c r="AC100" s="8">
        <v>0</v>
      </c>
      <c r="AD100" s="9">
        <v>1</v>
      </c>
      <c r="AE100" s="9">
        <v>2</v>
      </c>
      <c r="AF100" s="9">
        <v>3</v>
      </c>
      <c r="AG100" s="9">
        <v>4</v>
      </c>
      <c r="AH100" s="9">
        <v>5</v>
      </c>
      <c r="AI100" s="9">
        <v>6</v>
      </c>
      <c r="AJ100" s="9">
        <v>7</v>
      </c>
      <c r="AK100" s="9">
        <v>8</v>
      </c>
      <c r="AL100" s="9">
        <v>9</v>
      </c>
    </row>
    <row r="101" spans="5:38" x14ac:dyDescent="0.25">
      <c r="E101" s="8" t="e" cm="1">
        <f t="array" aca="1" ref="E101" ca="1">IF(OR(INDIRECT(CONCATENATE("Data!",ADDRESS($O$17+S102,$P$17+AC102)))="",NOT(Viewer!$B$8)),NA(),INDIRECT(CONCATENATE("Data!",ADDRESS($O$17+S102,$P$17+AC102))))</f>
        <v>#N/A</v>
      </c>
      <c r="F101" s="9" t="e" cm="1">
        <f t="array" aca="1" ref="F101" ca="1">IF(OR(INDIRECT(CONCATENATE("Data!",ADDRESS($O$17+T102,$P$17+AD102)))="",NOT(Viewer!$B$5)),NA(),INDIRECT(CONCATENATE("Data!",ADDRESS($O$17+T102,$P$17+AD102))))</f>
        <v>#N/A</v>
      </c>
      <c r="G101" s="9" t="e" cm="1">
        <f t="array" aca="1" ref="G101" ca="1">IF(OR(INDIRECT(CONCATENATE("Data!",ADDRESS($O$17+U102,$P$17+AE102)))="",NOT(Viewer!$B$6)),NA(),INDIRECT(CONCATENATE("Data!",ADDRESS($O$17+U102,$P$17+AE102))))</f>
        <v>#N/A</v>
      </c>
      <c r="H101" s="9" t="e" cm="1">
        <f t="array" aca="1" ref="H101" ca="1">IF(OR(INDIRECT(CONCATENATE("Data!",ADDRESS($O$17+V102,$P$17+AF102)))="",NOT(Viewer!$B$7)),NA(),INDIRECT(CONCATENATE("Data!",ADDRESS($O$17+V102,$P$17+AF102))))</f>
        <v>#N/A</v>
      </c>
      <c r="I101" s="10" t="e" cm="1">
        <f t="array" aca="1" ref="I101" ca="1">IF(OR(INDIRECT(CONCATENATE("Data!",ADDRESS($O$17+W102,$P$17+AG102)))="",NOT(Viewer!$B$8)),NA(),INDIRECT(CONCATENATE("Data!",ADDRESS($O$17+W102,$P$17+AG102))))</f>
        <v>#N/A</v>
      </c>
      <c r="J101" s="8" t="e" cm="1">
        <f t="array" aca="1" ref="J101" ca="1">IF(OR(INDIRECT(CONCATENATE("Data!",ADDRESS($O$17+X102,$P$17+AH102)))="",NOT(Viewer!$B$8)),NA(),INDIRECT(CONCATENATE("Data!",ADDRESS($O$17+X102,$P$17+AH102))))</f>
        <v>#N/A</v>
      </c>
      <c r="K101" s="9" t="e" cm="1">
        <f t="array" aca="1" ref="K101" ca="1">IF(OR(INDIRECT(CONCATENATE("Data!",ADDRESS($O$17+Y102,$P$17+AI102)))="",NOT(Viewer!$B$5)),NA(),INDIRECT(CONCATENATE("Data!",ADDRESS($O$17+Y102,$P$17+AI102))))</f>
        <v>#N/A</v>
      </c>
      <c r="L101" s="9" t="e" cm="1">
        <f t="array" aca="1" ref="L101" ca="1">IF(OR(INDIRECT(CONCATENATE("Data!",ADDRESS($O$17+Z102,$P$17+AJ102)))="",NOT(Viewer!$B$6)),NA(),INDIRECT(CONCATENATE("Data!",ADDRESS($O$17+Z102,$P$17+AJ102))))</f>
        <v>#N/A</v>
      </c>
      <c r="M101" s="9" t="e" cm="1">
        <f t="array" aca="1" ref="M101" ca="1">IF(OR(INDIRECT(CONCATENATE("Data!",ADDRESS($O$17+AA102,$P$17+AK102)))="",NOT(Viewer!$B$7)),NA(),INDIRECT(CONCATENATE("Data!",ADDRESS($O$17+AA102,$P$17+AK102))))</f>
        <v>#N/A</v>
      </c>
      <c r="N101" s="10" t="e" cm="1">
        <f t="array" aca="1" ref="N101" ca="1">IF(OR(INDIRECT(CONCATENATE("Data!",ADDRESS($O$17+AB102,$P$17+AL102)))="",NOT(Viewer!$B$8)),NA(),INDIRECT(CONCATENATE("Data!",ADDRESS($O$17+AB102,$P$17+AL102))))</f>
        <v>#N/A</v>
      </c>
      <c r="S101" s="8">
        <v>101</v>
      </c>
      <c r="T101" s="9">
        <v>101</v>
      </c>
      <c r="U101" s="9">
        <v>101</v>
      </c>
      <c r="V101" s="9">
        <v>101</v>
      </c>
      <c r="W101" s="10">
        <v>101</v>
      </c>
      <c r="X101" s="9">
        <v>101</v>
      </c>
      <c r="Y101" s="9">
        <v>101</v>
      </c>
      <c r="Z101" s="9">
        <v>101</v>
      </c>
      <c r="AA101" s="9">
        <v>101</v>
      </c>
      <c r="AB101" s="10">
        <v>101</v>
      </c>
      <c r="AC101" s="8">
        <v>0</v>
      </c>
      <c r="AD101" s="9">
        <v>1</v>
      </c>
      <c r="AE101" s="9">
        <v>2</v>
      </c>
      <c r="AF101" s="9">
        <v>3</v>
      </c>
      <c r="AG101" s="9">
        <v>4</v>
      </c>
      <c r="AH101" s="9">
        <v>5</v>
      </c>
      <c r="AI101" s="9">
        <v>6</v>
      </c>
      <c r="AJ101" s="9">
        <v>7</v>
      </c>
      <c r="AK101" s="9">
        <v>8</v>
      </c>
      <c r="AL101" s="9">
        <v>9</v>
      </c>
    </row>
    <row r="102" spans="5:38" x14ac:dyDescent="0.25">
      <c r="E102" s="8" t="e" cm="1">
        <f t="array" aca="1" ref="E102" ca="1">IF(OR(INDIRECT(CONCATENATE("Data!",ADDRESS($O$17+S103,$P$17+AC103)))="",NOT(Viewer!$B$8)),NA(),INDIRECT(CONCATENATE("Data!",ADDRESS($O$17+S103,$P$17+AC103))))</f>
        <v>#N/A</v>
      </c>
      <c r="F102" s="9" t="e" cm="1">
        <f t="array" aca="1" ref="F102" ca="1">IF(OR(INDIRECT(CONCATENATE("Data!",ADDRESS($O$17+T103,$P$17+AD103)))="",NOT(Viewer!$B$5)),NA(),INDIRECT(CONCATENATE("Data!",ADDRESS($O$17+T103,$P$17+AD103))))</f>
        <v>#N/A</v>
      </c>
      <c r="G102" s="9" t="e" cm="1">
        <f t="array" aca="1" ref="G102" ca="1">IF(OR(INDIRECT(CONCATENATE("Data!",ADDRESS($O$17+U103,$P$17+AE103)))="",NOT(Viewer!$B$6)),NA(),INDIRECT(CONCATENATE("Data!",ADDRESS($O$17+U103,$P$17+AE103))))</f>
        <v>#N/A</v>
      </c>
      <c r="H102" s="9" t="e" cm="1">
        <f t="array" aca="1" ref="H102" ca="1">IF(OR(INDIRECT(CONCATENATE("Data!",ADDRESS($O$17+V103,$P$17+AF103)))="",NOT(Viewer!$B$7)),NA(),INDIRECT(CONCATENATE("Data!",ADDRESS($O$17+V103,$P$17+AF103))))</f>
        <v>#N/A</v>
      </c>
      <c r="I102" s="10" t="e" cm="1">
        <f t="array" aca="1" ref="I102" ca="1">IF(OR(INDIRECT(CONCATENATE("Data!",ADDRESS($O$17+W103,$P$17+AG103)))="",NOT(Viewer!$B$8)),NA(),INDIRECT(CONCATENATE("Data!",ADDRESS($O$17+W103,$P$17+AG103))))</f>
        <v>#N/A</v>
      </c>
      <c r="J102" s="8" t="e" cm="1">
        <f t="array" aca="1" ref="J102" ca="1">IF(OR(INDIRECT(CONCATENATE("Data!",ADDRESS($O$17+X103,$P$17+AH103)))="",NOT(Viewer!$B$8)),NA(),INDIRECT(CONCATENATE("Data!",ADDRESS($O$17+X103,$P$17+AH103))))</f>
        <v>#N/A</v>
      </c>
      <c r="K102" s="9" t="e" cm="1">
        <f t="array" aca="1" ref="K102" ca="1">IF(OR(INDIRECT(CONCATENATE("Data!",ADDRESS($O$17+Y103,$P$17+AI103)))="",NOT(Viewer!$B$5)),NA(),INDIRECT(CONCATENATE("Data!",ADDRESS($O$17+Y103,$P$17+AI103))))</f>
        <v>#N/A</v>
      </c>
      <c r="L102" s="9" t="e" cm="1">
        <f t="array" aca="1" ref="L102" ca="1">IF(OR(INDIRECT(CONCATENATE("Data!",ADDRESS($O$17+Z103,$P$17+AJ103)))="",NOT(Viewer!$B$6)),NA(),INDIRECT(CONCATENATE("Data!",ADDRESS($O$17+Z103,$P$17+AJ103))))</f>
        <v>#N/A</v>
      </c>
      <c r="M102" s="9" t="e" cm="1">
        <f t="array" aca="1" ref="M102" ca="1">IF(OR(INDIRECT(CONCATENATE("Data!",ADDRESS($O$17+AA103,$P$17+AK103)))="",NOT(Viewer!$B$7)),NA(),INDIRECT(CONCATENATE("Data!",ADDRESS($O$17+AA103,$P$17+AK103))))</f>
        <v>#N/A</v>
      </c>
      <c r="N102" s="10" t="e" cm="1">
        <f t="array" aca="1" ref="N102" ca="1">IF(OR(INDIRECT(CONCATENATE("Data!",ADDRESS($O$17+AB103,$P$17+AL103)))="",NOT(Viewer!$B$8)),NA(),INDIRECT(CONCATENATE("Data!",ADDRESS($O$17+AB103,$P$17+AL103))))</f>
        <v>#N/A</v>
      </c>
      <c r="S102" s="8">
        <v>102</v>
      </c>
      <c r="T102" s="9">
        <v>102</v>
      </c>
      <c r="U102" s="9">
        <v>102</v>
      </c>
      <c r="V102" s="9">
        <v>102</v>
      </c>
      <c r="W102" s="10">
        <v>102</v>
      </c>
      <c r="X102" s="9">
        <v>102</v>
      </c>
      <c r="Y102" s="9">
        <v>102</v>
      </c>
      <c r="Z102" s="9">
        <v>102</v>
      </c>
      <c r="AA102" s="9">
        <v>102</v>
      </c>
      <c r="AB102" s="10">
        <v>102</v>
      </c>
      <c r="AC102" s="8">
        <v>0</v>
      </c>
      <c r="AD102" s="9">
        <v>1</v>
      </c>
      <c r="AE102" s="9">
        <v>2</v>
      </c>
      <c r="AF102" s="9">
        <v>3</v>
      </c>
      <c r="AG102" s="9">
        <v>4</v>
      </c>
      <c r="AH102" s="9">
        <v>5</v>
      </c>
      <c r="AI102" s="9">
        <v>6</v>
      </c>
      <c r="AJ102" s="9">
        <v>7</v>
      </c>
      <c r="AK102" s="9">
        <v>8</v>
      </c>
      <c r="AL102" s="9">
        <v>9</v>
      </c>
    </row>
    <row r="103" spans="5:38" x14ac:dyDescent="0.25">
      <c r="E103" s="8" t="e" cm="1">
        <f t="array" aca="1" ref="E103" ca="1">IF(OR(INDIRECT(CONCATENATE("Data!",ADDRESS($O$17+S104,$P$17+AC104)))="",NOT(Viewer!$B$8)),NA(),INDIRECT(CONCATENATE("Data!",ADDRESS($O$17+S104,$P$17+AC104))))</f>
        <v>#N/A</v>
      </c>
      <c r="F103" s="9" t="e" cm="1">
        <f t="array" aca="1" ref="F103" ca="1">IF(OR(INDIRECT(CONCATENATE("Data!",ADDRESS($O$17+T104,$P$17+AD104)))="",NOT(Viewer!$B$5)),NA(),INDIRECT(CONCATENATE("Data!",ADDRESS($O$17+T104,$P$17+AD104))))</f>
        <v>#N/A</v>
      </c>
      <c r="G103" s="9" t="e" cm="1">
        <f t="array" aca="1" ref="G103" ca="1">IF(OR(INDIRECT(CONCATENATE("Data!",ADDRESS($O$17+U104,$P$17+AE104)))="",NOT(Viewer!$B$6)),NA(),INDIRECT(CONCATENATE("Data!",ADDRESS($O$17+U104,$P$17+AE104))))</f>
        <v>#N/A</v>
      </c>
      <c r="H103" s="9" t="e" cm="1">
        <f t="array" aca="1" ref="H103" ca="1">IF(OR(INDIRECT(CONCATENATE("Data!",ADDRESS($O$17+V104,$P$17+AF104)))="",NOT(Viewer!$B$7)),NA(),INDIRECT(CONCATENATE("Data!",ADDRESS($O$17+V104,$P$17+AF104))))</f>
        <v>#N/A</v>
      </c>
      <c r="I103" s="10" t="e" cm="1">
        <f t="array" aca="1" ref="I103" ca="1">IF(OR(INDIRECT(CONCATENATE("Data!",ADDRESS($O$17+W104,$P$17+AG104)))="",NOT(Viewer!$B$8)),NA(),INDIRECT(CONCATENATE("Data!",ADDRESS($O$17+W104,$P$17+AG104))))</f>
        <v>#N/A</v>
      </c>
      <c r="J103" s="8" t="e" cm="1">
        <f t="array" aca="1" ref="J103" ca="1">IF(OR(INDIRECT(CONCATENATE("Data!",ADDRESS($O$17+X104,$P$17+AH104)))="",NOT(Viewer!$B$8)),NA(),INDIRECT(CONCATENATE("Data!",ADDRESS($O$17+X104,$P$17+AH104))))</f>
        <v>#N/A</v>
      </c>
      <c r="K103" s="9" t="e" cm="1">
        <f t="array" aca="1" ref="K103" ca="1">IF(OR(INDIRECT(CONCATENATE("Data!",ADDRESS($O$17+Y104,$P$17+AI104)))="",NOT(Viewer!$B$5)),NA(),INDIRECT(CONCATENATE("Data!",ADDRESS($O$17+Y104,$P$17+AI104))))</f>
        <v>#N/A</v>
      </c>
      <c r="L103" s="9" t="e" cm="1">
        <f t="array" aca="1" ref="L103" ca="1">IF(OR(INDIRECT(CONCATENATE("Data!",ADDRESS($O$17+Z104,$P$17+AJ104)))="",NOT(Viewer!$B$6)),NA(),INDIRECT(CONCATENATE("Data!",ADDRESS($O$17+Z104,$P$17+AJ104))))</f>
        <v>#N/A</v>
      </c>
      <c r="M103" s="9" t="e" cm="1">
        <f t="array" aca="1" ref="M103" ca="1">IF(OR(INDIRECT(CONCATENATE("Data!",ADDRESS($O$17+AA104,$P$17+AK104)))="",NOT(Viewer!$B$7)),NA(),INDIRECT(CONCATENATE("Data!",ADDRESS($O$17+AA104,$P$17+AK104))))</f>
        <v>#N/A</v>
      </c>
      <c r="N103" s="10" t="e" cm="1">
        <f t="array" aca="1" ref="N103" ca="1">IF(OR(INDIRECT(CONCATENATE("Data!",ADDRESS($O$17+AB104,$P$17+AL104)))="",NOT(Viewer!$B$8)),NA(),INDIRECT(CONCATENATE("Data!",ADDRESS($O$17+AB104,$P$17+AL104))))</f>
        <v>#N/A</v>
      </c>
      <c r="S103" s="8">
        <v>103</v>
      </c>
      <c r="T103" s="9">
        <v>103</v>
      </c>
      <c r="U103" s="9">
        <v>103</v>
      </c>
      <c r="V103" s="9">
        <v>103</v>
      </c>
      <c r="W103" s="10">
        <v>103</v>
      </c>
      <c r="X103" s="9">
        <v>103</v>
      </c>
      <c r="Y103" s="9">
        <v>103</v>
      </c>
      <c r="Z103" s="9">
        <v>103</v>
      </c>
      <c r="AA103" s="9">
        <v>103</v>
      </c>
      <c r="AB103" s="10">
        <v>103</v>
      </c>
      <c r="AC103" s="8">
        <v>0</v>
      </c>
      <c r="AD103" s="9">
        <v>1</v>
      </c>
      <c r="AE103" s="9">
        <v>2</v>
      </c>
      <c r="AF103" s="9">
        <v>3</v>
      </c>
      <c r="AG103" s="9">
        <v>4</v>
      </c>
      <c r="AH103" s="9">
        <v>5</v>
      </c>
      <c r="AI103" s="9">
        <v>6</v>
      </c>
      <c r="AJ103" s="9">
        <v>7</v>
      </c>
      <c r="AK103" s="9">
        <v>8</v>
      </c>
      <c r="AL103" s="9">
        <v>9</v>
      </c>
    </row>
    <row r="104" spans="5:38" x14ac:dyDescent="0.25">
      <c r="E104" s="8" t="e" cm="1">
        <f t="array" aca="1" ref="E104" ca="1">IF(OR(INDIRECT(CONCATENATE("Data!",ADDRESS($O$17+S105,$P$17+AC105)))="",NOT(Viewer!$B$8)),NA(),INDIRECT(CONCATENATE("Data!",ADDRESS($O$17+S105,$P$17+AC105))))</f>
        <v>#N/A</v>
      </c>
      <c r="F104" s="9" t="e" cm="1">
        <f t="array" aca="1" ref="F104" ca="1">IF(OR(INDIRECT(CONCATENATE("Data!",ADDRESS($O$17+T105,$P$17+AD105)))="",NOT(Viewer!$B$5)),NA(),INDIRECT(CONCATENATE("Data!",ADDRESS($O$17+T105,$P$17+AD105))))</f>
        <v>#N/A</v>
      </c>
      <c r="G104" s="9" t="e" cm="1">
        <f t="array" aca="1" ref="G104" ca="1">IF(OR(INDIRECT(CONCATENATE("Data!",ADDRESS($O$17+U105,$P$17+AE105)))="",NOT(Viewer!$B$6)),NA(),INDIRECT(CONCATENATE("Data!",ADDRESS($O$17+U105,$P$17+AE105))))</f>
        <v>#N/A</v>
      </c>
      <c r="H104" s="9" t="e" cm="1">
        <f t="array" aca="1" ref="H104" ca="1">IF(OR(INDIRECT(CONCATENATE("Data!",ADDRESS($O$17+V105,$P$17+AF105)))="",NOT(Viewer!$B$7)),NA(),INDIRECT(CONCATENATE("Data!",ADDRESS($O$17+V105,$P$17+AF105))))</f>
        <v>#N/A</v>
      </c>
      <c r="I104" s="10" t="e" cm="1">
        <f t="array" aca="1" ref="I104" ca="1">IF(OR(INDIRECT(CONCATENATE("Data!",ADDRESS($O$17+W105,$P$17+AG105)))="",NOT(Viewer!$B$8)),NA(),INDIRECT(CONCATENATE("Data!",ADDRESS($O$17+W105,$P$17+AG105))))</f>
        <v>#N/A</v>
      </c>
      <c r="J104" s="8" t="e" cm="1">
        <f t="array" aca="1" ref="J104" ca="1">IF(OR(INDIRECT(CONCATENATE("Data!",ADDRESS($O$17+X105,$P$17+AH105)))="",NOT(Viewer!$B$8)),NA(),INDIRECT(CONCATENATE("Data!",ADDRESS($O$17+X105,$P$17+AH105))))</f>
        <v>#N/A</v>
      </c>
      <c r="K104" s="9" t="e" cm="1">
        <f t="array" aca="1" ref="K104" ca="1">IF(OR(INDIRECT(CONCATENATE("Data!",ADDRESS($O$17+Y105,$P$17+AI105)))="",NOT(Viewer!$B$5)),NA(),INDIRECT(CONCATENATE("Data!",ADDRESS($O$17+Y105,$P$17+AI105))))</f>
        <v>#N/A</v>
      </c>
      <c r="L104" s="9" t="e" cm="1">
        <f t="array" aca="1" ref="L104" ca="1">IF(OR(INDIRECT(CONCATENATE("Data!",ADDRESS($O$17+Z105,$P$17+AJ105)))="",NOT(Viewer!$B$6)),NA(),INDIRECT(CONCATENATE("Data!",ADDRESS($O$17+Z105,$P$17+AJ105))))</f>
        <v>#N/A</v>
      </c>
      <c r="M104" s="9" t="e" cm="1">
        <f t="array" aca="1" ref="M104" ca="1">IF(OR(INDIRECT(CONCATENATE("Data!",ADDRESS($O$17+AA105,$P$17+AK105)))="",NOT(Viewer!$B$7)),NA(),INDIRECT(CONCATENATE("Data!",ADDRESS($O$17+AA105,$P$17+AK105))))</f>
        <v>#N/A</v>
      </c>
      <c r="N104" s="10" t="e" cm="1">
        <f t="array" aca="1" ref="N104" ca="1">IF(OR(INDIRECT(CONCATENATE("Data!",ADDRESS($O$17+AB105,$P$17+AL105)))="",NOT(Viewer!$B$8)),NA(),INDIRECT(CONCATENATE("Data!",ADDRESS($O$17+AB105,$P$17+AL105))))</f>
        <v>#N/A</v>
      </c>
      <c r="S104" s="8">
        <v>104</v>
      </c>
      <c r="T104" s="9">
        <v>104</v>
      </c>
      <c r="U104" s="9">
        <v>104</v>
      </c>
      <c r="V104" s="9">
        <v>104</v>
      </c>
      <c r="W104" s="10">
        <v>104</v>
      </c>
      <c r="X104" s="9">
        <v>104</v>
      </c>
      <c r="Y104" s="9">
        <v>104</v>
      </c>
      <c r="Z104" s="9">
        <v>104</v>
      </c>
      <c r="AA104" s="9">
        <v>104</v>
      </c>
      <c r="AB104" s="10">
        <v>104</v>
      </c>
      <c r="AC104" s="8">
        <v>0</v>
      </c>
      <c r="AD104" s="9">
        <v>1</v>
      </c>
      <c r="AE104" s="9">
        <v>2</v>
      </c>
      <c r="AF104" s="9">
        <v>3</v>
      </c>
      <c r="AG104" s="9">
        <v>4</v>
      </c>
      <c r="AH104" s="9">
        <v>5</v>
      </c>
      <c r="AI104" s="9">
        <v>6</v>
      </c>
      <c r="AJ104" s="9">
        <v>7</v>
      </c>
      <c r="AK104" s="9">
        <v>8</v>
      </c>
      <c r="AL104" s="9">
        <v>9</v>
      </c>
    </row>
    <row r="105" spans="5:38" x14ac:dyDescent="0.25">
      <c r="E105" s="8" t="e" cm="1">
        <f t="array" aca="1" ref="E105" ca="1">IF(OR(INDIRECT(CONCATENATE("Data!",ADDRESS($O$17+S106,$P$17+AC106)))="",NOT(Viewer!$B$8)),NA(),INDIRECT(CONCATENATE("Data!",ADDRESS($O$17+S106,$P$17+AC106))))</f>
        <v>#N/A</v>
      </c>
      <c r="F105" s="9" t="e" cm="1">
        <f t="array" aca="1" ref="F105" ca="1">IF(OR(INDIRECT(CONCATENATE("Data!",ADDRESS($O$17+T106,$P$17+AD106)))="",NOT(Viewer!$B$5)),NA(),INDIRECT(CONCATENATE("Data!",ADDRESS($O$17+T106,$P$17+AD106))))</f>
        <v>#N/A</v>
      </c>
      <c r="G105" s="9" t="e" cm="1">
        <f t="array" aca="1" ref="G105" ca="1">IF(OR(INDIRECT(CONCATENATE("Data!",ADDRESS($O$17+U106,$P$17+AE106)))="",NOT(Viewer!$B$6)),NA(),INDIRECT(CONCATENATE("Data!",ADDRESS($O$17+U106,$P$17+AE106))))</f>
        <v>#N/A</v>
      </c>
      <c r="H105" s="9" t="e" cm="1">
        <f t="array" aca="1" ref="H105" ca="1">IF(OR(INDIRECT(CONCATENATE("Data!",ADDRESS($O$17+V106,$P$17+AF106)))="",NOT(Viewer!$B$7)),NA(),INDIRECT(CONCATENATE("Data!",ADDRESS($O$17+V106,$P$17+AF106))))</f>
        <v>#N/A</v>
      </c>
      <c r="I105" s="10" t="e" cm="1">
        <f t="array" aca="1" ref="I105" ca="1">IF(OR(INDIRECT(CONCATENATE("Data!",ADDRESS($O$17+W106,$P$17+AG106)))="",NOT(Viewer!$B$8)),NA(),INDIRECT(CONCATENATE("Data!",ADDRESS($O$17+W106,$P$17+AG106))))</f>
        <v>#N/A</v>
      </c>
      <c r="J105" s="8" t="e" cm="1">
        <f t="array" aca="1" ref="J105" ca="1">IF(OR(INDIRECT(CONCATENATE("Data!",ADDRESS($O$17+X106,$P$17+AH106)))="",NOT(Viewer!$B$8)),NA(),INDIRECT(CONCATENATE("Data!",ADDRESS($O$17+X106,$P$17+AH106))))</f>
        <v>#N/A</v>
      </c>
      <c r="K105" s="9" t="e" cm="1">
        <f t="array" aca="1" ref="K105" ca="1">IF(OR(INDIRECT(CONCATENATE("Data!",ADDRESS($O$17+Y106,$P$17+AI106)))="",NOT(Viewer!$B$5)),NA(),INDIRECT(CONCATENATE("Data!",ADDRESS($O$17+Y106,$P$17+AI106))))</f>
        <v>#N/A</v>
      </c>
      <c r="L105" s="9" t="e" cm="1">
        <f t="array" aca="1" ref="L105" ca="1">IF(OR(INDIRECT(CONCATENATE("Data!",ADDRESS($O$17+Z106,$P$17+AJ106)))="",NOT(Viewer!$B$6)),NA(),INDIRECT(CONCATENATE("Data!",ADDRESS($O$17+Z106,$P$17+AJ106))))</f>
        <v>#N/A</v>
      </c>
      <c r="M105" s="9" t="e" cm="1">
        <f t="array" aca="1" ref="M105" ca="1">IF(OR(INDIRECT(CONCATENATE("Data!",ADDRESS($O$17+AA106,$P$17+AK106)))="",NOT(Viewer!$B$7)),NA(),INDIRECT(CONCATENATE("Data!",ADDRESS($O$17+AA106,$P$17+AK106))))</f>
        <v>#N/A</v>
      </c>
      <c r="N105" s="10" t="e" cm="1">
        <f t="array" aca="1" ref="N105" ca="1">IF(OR(INDIRECT(CONCATENATE("Data!",ADDRESS($O$17+AB106,$P$17+AL106)))="",NOT(Viewer!$B$8)),NA(),INDIRECT(CONCATENATE("Data!",ADDRESS($O$17+AB106,$P$17+AL106))))</f>
        <v>#N/A</v>
      </c>
      <c r="S105" s="8">
        <v>105</v>
      </c>
      <c r="T105" s="9">
        <v>105</v>
      </c>
      <c r="U105" s="9">
        <v>105</v>
      </c>
      <c r="V105" s="9">
        <v>105</v>
      </c>
      <c r="W105" s="10">
        <v>105</v>
      </c>
      <c r="X105" s="9">
        <v>105</v>
      </c>
      <c r="Y105" s="9">
        <v>105</v>
      </c>
      <c r="Z105" s="9">
        <v>105</v>
      </c>
      <c r="AA105" s="9">
        <v>105</v>
      </c>
      <c r="AB105" s="10">
        <v>105</v>
      </c>
      <c r="AC105" s="8">
        <v>0</v>
      </c>
      <c r="AD105" s="9">
        <v>1</v>
      </c>
      <c r="AE105" s="9">
        <v>2</v>
      </c>
      <c r="AF105" s="9">
        <v>3</v>
      </c>
      <c r="AG105" s="9">
        <v>4</v>
      </c>
      <c r="AH105" s="9">
        <v>5</v>
      </c>
      <c r="AI105" s="9">
        <v>6</v>
      </c>
      <c r="AJ105" s="9">
        <v>7</v>
      </c>
      <c r="AK105" s="9">
        <v>8</v>
      </c>
      <c r="AL105" s="9">
        <v>9</v>
      </c>
    </row>
    <row r="106" spans="5:38" x14ac:dyDescent="0.25">
      <c r="E106" s="8" t="e" cm="1">
        <f t="array" aca="1" ref="E106" ca="1">IF(OR(INDIRECT(CONCATENATE("Data!",ADDRESS($O$17+S107,$P$17+AC107)))="",NOT(Viewer!$B$8)),NA(),INDIRECT(CONCATENATE("Data!",ADDRESS($O$17+S107,$P$17+AC107))))</f>
        <v>#N/A</v>
      </c>
      <c r="F106" s="9" t="e" cm="1">
        <f t="array" aca="1" ref="F106" ca="1">IF(OR(INDIRECT(CONCATENATE("Data!",ADDRESS($O$17+T107,$P$17+AD107)))="",NOT(Viewer!$B$5)),NA(),INDIRECT(CONCATENATE("Data!",ADDRESS($O$17+T107,$P$17+AD107))))</f>
        <v>#N/A</v>
      </c>
      <c r="G106" s="9" t="e" cm="1">
        <f t="array" aca="1" ref="G106" ca="1">IF(OR(INDIRECT(CONCATENATE("Data!",ADDRESS($O$17+U107,$P$17+AE107)))="",NOT(Viewer!$B$6)),NA(),INDIRECT(CONCATENATE("Data!",ADDRESS($O$17+U107,$P$17+AE107))))</f>
        <v>#N/A</v>
      </c>
      <c r="H106" s="9" t="e" cm="1">
        <f t="array" aca="1" ref="H106" ca="1">IF(OR(INDIRECT(CONCATENATE("Data!",ADDRESS($O$17+V107,$P$17+AF107)))="",NOT(Viewer!$B$7)),NA(),INDIRECT(CONCATENATE("Data!",ADDRESS($O$17+V107,$P$17+AF107))))</f>
        <v>#N/A</v>
      </c>
      <c r="I106" s="10" t="e" cm="1">
        <f t="array" aca="1" ref="I106" ca="1">IF(OR(INDIRECT(CONCATENATE("Data!",ADDRESS($O$17+W107,$P$17+AG107)))="",NOT(Viewer!$B$8)),NA(),INDIRECT(CONCATENATE("Data!",ADDRESS($O$17+W107,$P$17+AG107))))</f>
        <v>#N/A</v>
      </c>
      <c r="J106" s="8" t="e" cm="1">
        <f t="array" aca="1" ref="J106" ca="1">IF(OR(INDIRECT(CONCATENATE("Data!",ADDRESS($O$17+X107,$P$17+AH107)))="",NOT(Viewer!$B$8)),NA(),INDIRECT(CONCATENATE("Data!",ADDRESS($O$17+X107,$P$17+AH107))))</f>
        <v>#N/A</v>
      </c>
      <c r="K106" s="9" t="e" cm="1">
        <f t="array" aca="1" ref="K106" ca="1">IF(OR(INDIRECT(CONCATENATE("Data!",ADDRESS($O$17+Y107,$P$17+AI107)))="",NOT(Viewer!$B$5)),NA(),INDIRECT(CONCATENATE("Data!",ADDRESS($O$17+Y107,$P$17+AI107))))</f>
        <v>#N/A</v>
      </c>
      <c r="L106" s="9" t="e" cm="1">
        <f t="array" aca="1" ref="L106" ca="1">IF(OR(INDIRECT(CONCATENATE("Data!",ADDRESS($O$17+Z107,$P$17+AJ107)))="",NOT(Viewer!$B$6)),NA(),INDIRECT(CONCATENATE("Data!",ADDRESS($O$17+Z107,$P$17+AJ107))))</f>
        <v>#N/A</v>
      </c>
      <c r="M106" s="9" t="e" cm="1">
        <f t="array" aca="1" ref="M106" ca="1">IF(OR(INDIRECT(CONCATENATE("Data!",ADDRESS($O$17+AA107,$P$17+AK107)))="",NOT(Viewer!$B$7)),NA(),INDIRECT(CONCATENATE("Data!",ADDRESS($O$17+AA107,$P$17+AK107))))</f>
        <v>#N/A</v>
      </c>
      <c r="N106" s="10" t="e" cm="1">
        <f t="array" aca="1" ref="N106" ca="1">IF(OR(INDIRECT(CONCATENATE("Data!",ADDRESS($O$17+AB107,$P$17+AL107)))="",NOT(Viewer!$B$8)),NA(),INDIRECT(CONCATENATE("Data!",ADDRESS($O$17+AB107,$P$17+AL107))))</f>
        <v>#N/A</v>
      </c>
      <c r="S106" s="8">
        <v>106</v>
      </c>
      <c r="T106" s="9">
        <v>106</v>
      </c>
      <c r="U106" s="9">
        <v>106</v>
      </c>
      <c r="V106" s="9">
        <v>106</v>
      </c>
      <c r="W106" s="10">
        <v>106</v>
      </c>
      <c r="X106" s="9">
        <v>106</v>
      </c>
      <c r="Y106" s="9">
        <v>106</v>
      </c>
      <c r="Z106" s="9">
        <v>106</v>
      </c>
      <c r="AA106" s="9">
        <v>106</v>
      </c>
      <c r="AB106" s="10">
        <v>106</v>
      </c>
      <c r="AC106" s="8">
        <v>0</v>
      </c>
      <c r="AD106" s="9">
        <v>1</v>
      </c>
      <c r="AE106" s="9">
        <v>2</v>
      </c>
      <c r="AF106" s="9">
        <v>3</v>
      </c>
      <c r="AG106" s="9">
        <v>4</v>
      </c>
      <c r="AH106" s="9">
        <v>5</v>
      </c>
      <c r="AI106" s="9">
        <v>6</v>
      </c>
      <c r="AJ106" s="9">
        <v>7</v>
      </c>
      <c r="AK106" s="9">
        <v>8</v>
      </c>
      <c r="AL106" s="9">
        <v>9</v>
      </c>
    </row>
    <row r="107" spans="5:38" x14ac:dyDescent="0.25">
      <c r="E107" s="8" t="e" cm="1">
        <f t="array" aca="1" ref="E107" ca="1">IF(OR(INDIRECT(CONCATENATE("Data!",ADDRESS($O$17+S108,$P$17+AC108)))="",NOT(Viewer!$B$8)),NA(),INDIRECT(CONCATENATE("Data!",ADDRESS($O$17+S108,$P$17+AC108))))</f>
        <v>#N/A</v>
      </c>
      <c r="F107" s="9" t="e" cm="1">
        <f t="array" aca="1" ref="F107" ca="1">IF(OR(INDIRECT(CONCATENATE("Data!",ADDRESS($O$17+T108,$P$17+AD108)))="",NOT(Viewer!$B$5)),NA(),INDIRECT(CONCATENATE("Data!",ADDRESS($O$17+T108,$P$17+AD108))))</f>
        <v>#N/A</v>
      </c>
      <c r="G107" s="9" t="e" cm="1">
        <f t="array" aca="1" ref="G107" ca="1">IF(OR(INDIRECT(CONCATENATE("Data!",ADDRESS($O$17+U108,$P$17+AE108)))="",NOT(Viewer!$B$6)),NA(),INDIRECT(CONCATENATE("Data!",ADDRESS($O$17+U108,$P$17+AE108))))</f>
        <v>#N/A</v>
      </c>
      <c r="H107" s="9" t="e" cm="1">
        <f t="array" aca="1" ref="H107" ca="1">IF(OR(INDIRECT(CONCATENATE("Data!",ADDRESS($O$17+V108,$P$17+AF108)))="",NOT(Viewer!$B$7)),NA(),INDIRECT(CONCATENATE("Data!",ADDRESS($O$17+V108,$P$17+AF108))))</f>
        <v>#N/A</v>
      </c>
      <c r="I107" s="10" t="e" cm="1">
        <f t="array" aca="1" ref="I107" ca="1">IF(OR(INDIRECT(CONCATENATE("Data!",ADDRESS($O$17+W108,$P$17+AG108)))="",NOT(Viewer!$B$8)),NA(),INDIRECT(CONCATENATE("Data!",ADDRESS($O$17+W108,$P$17+AG108))))</f>
        <v>#N/A</v>
      </c>
      <c r="J107" s="8" t="e" cm="1">
        <f t="array" aca="1" ref="J107" ca="1">IF(OR(INDIRECT(CONCATENATE("Data!",ADDRESS($O$17+X108,$P$17+AH108)))="",NOT(Viewer!$B$8)),NA(),INDIRECT(CONCATENATE("Data!",ADDRESS($O$17+X108,$P$17+AH108))))</f>
        <v>#N/A</v>
      </c>
      <c r="K107" s="9" t="e" cm="1">
        <f t="array" aca="1" ref="K107" ca="1">IF(OR(INDIRECT(CONCATENATE("Data!",ADDRESS($O$17+Y108,$P$17+AI108)))="",NOT(Viewer!$B$5)),NA(),INDIRECT(CONCATENATE("Data!",ADDRESS($O$17+Y108,$P$17+AI108))))</f>
        <v>#N/A</v>
      </c>
      <c r="L107" s="9" t="e" cm="1">
        <f t="array" aca="1" ref="L107" ca="1">IF(OR(INDIRECT(CONCATENATE("Data!",ADDRESS($O$17+Z108,$P$17+AJ108)))="",NOT(Viewer!$B$6)),NA(),INDIRECT(CONCATENATE("Data!",ADDRESS($O$17+Z108,$P$17+AJ108))))</f>
        <v>#N/A</v>
      </c>
      <c r="M107" s="9" t="e" cm="1">
        <f t="array" aca="1" ref="M107" ca="1">IF(OR(INDIRECT(CONCATENATE("Data!",ADDRESS($O$17+AA108,$P$17+AK108)))="",NOT(Viewer!$B$7)),NA(),INDIRECT(CONCATENATE("Data!",ADDRESS($O$17+AA108,$P$17+AK108))))</f>
        <v>#N/A</v>
      </c>
      <c r="N107" s="10" t="e" cm="1">
        <f t="array" aca="1" ref="N107" ca="1">IF(OR(INDIRECT(CONCATENATE("Data!",ADDRESS($O$17+AB108,$P$17+AL108)))="",NOT(Viewer!$B$8)),NA(),INDIRECT(CONCATENATE("Data!",ADDRESS($O$17+AB108,$P$17+AL108))))</f>
        <v>#N/A</v>
      </c>
      <c r="S107" s="8">
        <v>107</v>
      </c>
      <c r="T107" s="9">
        <v>107</v>
      </c>
      <c r="U107" s="9">
        <v>107</v>
      </c>
      <c r="V107" s="9">
        <v>107</v>
      </c>
      <c r="W107" s="10">
        <v>107</v>
      </c>
      <c r="X107" s="9">
        <v>107</v>
      </c>
      <c r="Y107" s="9">
        <v>107</v>
      </c>
      <c r="Z107" s="9">
        <v>107</v>
      </c>
      <c r="AA107" s="9">
        <v>107</v>
      </c>
      <c r="AB107" s="10">
        <v>107</v>
      </c>
      <c r="AC107" s="8">
        <v>0</v>
      </c>
      <c r="AD107" s="9">
        <v>1</v>
      </c>
      <c r="AE107" s="9">
        <v>2</v>
      </c>
      <c r="AF107" s="9">
        <v>3</v>
      </c>
      <c r="AG107" s="9">
        <v>4</v>
      </c>
      <c r="AH107" s="9">
        <v>5</v>
      </c>
      <c r="AI107" s="9">
        <v>6</v>
      </c>
      <c r="AJ107" s="9">
        <v>7</v>
      </c>
      <c r="AK107" s="9">
        <v>8</v>
      </c>
      <c r="AL107" s="9">
        <v>9</v>
      </c>
    </row>
    <row r="108" spans="5:38" x14ac:dyDescent="0.25">
      <c r="E108" s="8" t="e" cm="1">
        <f t="array" aca="1" ref="E108" ca="1">IF(OR(INDIRECT(CONCATENATE("Data!",ADDRESS($O$17+S109,$P$17+AC109)))="",NOT(Viewer!$B$8)),NA(),INDIRECT(CONCATENATE("Data!",ADDRESS($O$17+S109,$P$17+AC109))))</f>
        <v>#N/A</v>
      </c>
      <c r="F108" s="9" t="e" cm="1">
        <f t="array" aca="1" ref="F108" ca="1">IF(OR(INDIRECT(CONCATENATE("Data!",ADDRESS($O$17+T109,$P$17+AD109)))="",NOT(Viewer!$B$5)),NA(),INDIRECT(CONCATENATE("Data!",ADDRESS($O$17+T109,$P$17+AD109))))</f>
        <v>#N/A</v>
      </c>
      <c r="G108" s="9" t="e" cm="1">
        <f t="array" aca="1" ref="G108" ca="1">IF(OR(INDIRECT(CONCATENATE("Data!",ADDRESS($O$17+U109,$P$17+AE109)))="",NOT(Viewer!$B$6)),NA(),INDIRECT(CONCATENATE("Data!",ADDRESS($O$17+U109,$P$17+AE109))))</f>
        <v>#N/A</v>
      </c>
      <c r="H108" s="9" t="e" cm="1">
        <f t="array" aca="1" ref="H108" ca="1">IF(OR(INDIRECT(CONCATENATE("Data!",ADDRESS($O$17+V109,$P$17+AF109)))="",NOT(Viewer!$B$7)),NA(),INDIRECT(CONCATENATE("Data!",ADDRESS($O$17+V109,$P$17+AF109))))</f>
        <v>#N/A</v>
      </c>
      <c r="I108" s="10" t="e" cm="1">
        <f t="array" aca="1" ref="I108" ca="1">IF(OR(INDIRECT(CONCATENATE("Data!",ADDRESS($O$17+W109,$P$17+AG109)))="",NOT(Viewer!$B$8)),NA(),INDIRECT(CONCATENATE("Data!",ADDRESS($O$17+W109,$P$17+AG109))))</f>
        <v>#N/A</v>
      </c>
      <c r="J108" s="8" t="e" cm="1">
        <f t="array" aca="1" ref="J108" ca="1">IF(OR(INDIRECT(CONCATENATE("Data!",ADDRESS($O$17+X109,$P$17+AH109)))="",NOT(Viewer!$B$8)),NA(),INDIRECT(CONCATENATE("Data!",ADDRESS($O$17+X109,$P$17+AH109))))</f>
        <v>#N/A</v>
      </c>
      <c r="K108" s="9" t="e" cm="1">
        <f t="array" aca="1" ref="K108" ca="1">IF(OR(INDIRECT(CONCATENATE("Data!",ADDRESS($O$17+Y109,$P$17+AI109)))="",NOT(Viewer!$B$5)),NA(),INDIRECT(CONCATENATE("Data!",ADDRESS($O$17+Y109,$P$17+AI109))))</f>
        <v>#N/A</v>
      </c>
      <c r="L108" s="9" t="e" cm="1">
        <f t="array" aca="1" ref="L108" ca="1">IF(OR(INDIRECT(CONCATENATE("Data!",ADDRESS($O$17+Z109,$P$17+AJ109)))="",NOT(Viewer!$B$6)),NA(),INDIRECT(CONCATENATE("Data!",ADDRESS($O$17+Z109,$P$17+AJ109))))</f>
        <v>#N/A</v>
      </c>
      <c r="M108" s="9" t="e" cm="1">
        <f t="array" aca="1" ref="M108" ca="1">IF(OR(INDIRECT(CONCATENATE("Data!",ADDRESS($O$17+AA109,$P$17+AK109)))="",NOT(Viewer!$B$7)),NA(),INDIRECT(CONCATENATE("Data!",ADDRESS($O$17+AA109,$P$17+AK109))))</f>
        <v>#N/A</v>
      </c>
      <c r="N108" s="10" t="e" cm="1">
        <f t="array" aca="1" ref="N108" ca="1">IF(OR(INDIRECT(CONCATENATE("Data!",ADDRESS($O$17+AB109,$P$17+AL109)))="",NOT(Viewer!$B$8)),NA(),INDIRECT(CONCATENATE("Data!",ADDRESS($O$17+AB109,$P$17+AL109))))</f>
        <v>#N/A</v>
      </c>
      <c r="S108" s="8">
        <v>108</v>
      </c>
      <c r="T108" s="9">
        <v>108</v>
      </c>
      <c r="U108" s="9">
        <v>108</v>
      </c>
      <c r="V108" s="9">
        <v>108</v>
      </c>
      <c r="W108" s="10">
        <v>108</v>
      </c>
      <c r="X108" s="9">
        <v>108</v>
      </c>
      <c r="Y108" s="9">
        <v>108</v>
      </c>
      <c r="Z108" s="9">
        <v>108</v>
      </c>
      <c r="AA108" s="9">
        <v>108</v>
      </c>
      <c r="AB108" s="10">
        <v>108</v>
      </c>
      <c r="AC108" s="8">
        <v>0</v>
      </c>
      <c r="AD108" s="9">
        <v>1</v>
      </c>
      <c r="AE108" s="9">
        <v>2</v>
      </c>
      <c r="AF108" s="9">
        <v>3</v>
      </c>
      <c r="AG108" s="9">
        <v>4</v>
      </c>
      <c r="AH108" s="9">
        <v>5</v>
      </c>
      <c r="AI108" s="9">
        <v>6</v>
      </c>
      <c r="AJ108" s="9">
        <v>7</v>
      </c>
      <c r="AK108" s="9">
        <v>8</v>
      </c>
      <c r="AL108" s="9">
        <v>9</v>
      </c>
    </row>
    <row r="109" spans="5:38" x14ac:dyDescent="0.25">
      <c r="E109" s="8" t="e" cm="1">
        <f t="array" aca="1" ref="E109" ca="1">IF(OR(INDIRECT(CONCATENATE("Data!",ADDRESS($O$17+S110,$P$17+AC110)))="",NOT(Viewer!$B$8)),NA(),INDIRECT(CONCATENATE("Data!",ADDRESS($O$17+S110,$P$17+AC110))))</f>
        <v>#N/A</v>
      </c>
      <c r="F109" s="9" t="e" cm="1">
        <f t="array" aca="1" ref="F109" ca="1">IF(OR(INDIRECT(CONCATENATE("Data!",ADDRESS($O$17+T110,$P$17+AD110)))="",NOT(Viewer!$B$5)),NA(),INDIRECT(CONCATENATE("Data!",ADDRESS($O$17+T110,$P$17+AD110))))</f>
        <v>#N/A</v>
      </c>
      <c r="G109" s="9" t="e" cm="1">
        <f t="array" aca="1" ref="G109" ca="1">IF(OR(INDIRECT(CONCATENATE("Data!",ADDRESS($O$17+U110,$P$17+AE110)))="",NOT(Viewer!$B$6)),NA(),INDIRECT(CONCATENATE("Data!",ADDRESS($O$17+U110,$P$17+AE110))))</f>
        <v>#N/A</v>
      </c>
      <c r="H109" s="9" t="e" cm="1">
        <f t="array" aca="1" ref="H109" ca="1">IF(OR(INDIRECT(CONCATENATE("Data!",ADDRESS($O$17+V110,$P$17+AF110)))="",NOT(Viewer!$B$7)),NA(),INDIRECT(CONCATENATE("Data!",ADDRESS($O$17+V110,$P$17+AF110))))</f>
        <v>#N/A</v>
      </c>
      <c r="I109" s="10" t="e" cm="1">
        <f t="array" aca="1" ref="I109" ca="1">IF(OR(INDIRECT(CONCATENATE("Data!",ADDRESS($O$17+W110,$P$17+AG110)))="",NOT(Viewer!$B$8)),NA(),INDIRECT(CONCATENATE("Data!",ADDRESS($O$17+W110,$P$17+AG110))))</f>
        <v>#N/A</v>
      </c>
      <c r="J109" s="8" t="e" cm="1">
        <f t="array" aca="1" ref="J109" ca="1">IF(OR(INDIRECT(CONCATENATE("Data!",ADDRESS($O$17+X110,$P$17+AH110)))="",NOT(Viewer!$B$8)),NA(),INDIRECT(CONCATENATE("Data!",ADDRESS($O$17+X110,$P$17+AH110))))</f>
        <v>#N/A</v>
      </c>
      <c r="K109" s="9" t="e" cm="1">
        <f t="array" aca="1" ref="K109" ca="1">IF(OR(INDIRECT(CONCATENATE("Data!",ADDRESS($O$17+Y110,$P$17+AI110)))="",NOT(Viewer!$B$5)),NA(),INDIRECT(CONCATENATE("Data!",ADDRESS($O$17+Y110,$P$17+AI110))))</f>
        <v>#N/A</v>
      </c>
      <c r="L109" s="9" t="e" cm="1">
        <f t="array" aca="1" ref="L109" ca="1">IF(OR(INDIRECT(CONCATENATE("Data!",ADDRESS($O$17+Z110,$P$17+AJ110)))="",NOT(Viewer!$B$6)),NA(),INDIRECT(CONCATENATE("Data!",ADDRESS($O$17+Z110,$P$17+AJ110))))</f>
        <v>#N/A</v>
      </c>
      <c r="M109" s="9" t="e" cm="1">
        <f t="array" aca="1" ref="M109" ca="1">IF(OR(INDIRECT(CONCATENATE("Data!",ADDRESS($O$17+AA110,$P$17+AK110)))="",NOT(Viewer!$B$7)),NA(),INDIRECT(CONCATENATE("Data!",ADDRESS($O$17+AA110,$P$17+AK110))))</f>
        <v>#N/A</v>
      </c>
      <c r="N109" s="10" t="e" cm="1">
        <f t="array" aca="1" ref="N109" ca="1">IF(OR(INDIRECT(CONCATENATE("Data!",ADDRESS($O$17+AB110,$P$17+AL110)))="",NOT(Viewer!$B$8)),NA(),INDIRECT(CONCATENATE("Data!",ADDRESS($O$17+AB110,$P$17+AL110))))</f>
        <v>#N/A</v>
      </c>
      <c r="S109" s="8">
        <v>109</v>
      </c>
      <c r="T109" s="9">
        <v>109</v>
      </c>
      <c r="U109" s="9">
        <v>109</v>
      </c>
      <c r="V109" s="9">
        <v>109</v>
      </c>
      <c r="W109" s="10">
        <v>109</v>
      </c>
      <c r="X109" s="9">
        <v>109</v>
      </c>
      <c r="Y109" s="9">
        <v>109</v>
      </c>
      <c r="Z109" s="9">
        <v>109</v>
      </c>
      <c r="AA109" s="9">
        <v>109</v>
      </c>
      <c r="AB109" s="10">
        <v>109</v>
      </c>
      <c r="AC109" s="8">
        <v>0</v>
      </c>
      <c r="AD109" s="9">
        <v>1</v>
      </c>
      <c r="AE109" s="9">
        <v>2</v>
      </c>
      <c r="AF109" s="9">
        <v>3</v>
      </c>
      <c r="AG109" s="9">
        <v>4</v>
      </c>
      <c r="AH109" s="9">
        <v>5</v>
      </c>
      <c r="AI109" s="9">
        <v>6</v>
      </c>
      <c r="AJ109" s="9">
        <v>7</v>
      </c>
      <c r="AK109" s="9">
        <v>8</v>
      </c>
      <c r="AL109" s="9">
        <v>9</v>
      </c>
    </row>
    <row r="110" spans="5:38" x14ac:dyDescent="0.25">
      <c r="E110" s="8" t="e" cm="1">
        <f t="array" aca="1" ref="E110" ca="1">IF(OR(INDIRECT(CONCATENATE("Data!",ADDRESS($O$17+S111,$P$17+AC111)))="",NOT(Viewer!$B$8)),NA(),INDIRECT(CONCATENATE("Data!",ADDRESS($O$17+S111,$P$17+AC111))))</f>
        <v>#N/A</v>
      </c>
      <c r="F110" s="9" t="e" cm="1">
        <f t="array" aca="1" ref="F110" ca="1">IF(OR(INDIRECT(CONCATENATE("Data!",ADDRESS($O$17+T111,$P$17+AD111)))="",NOT(Viewer!$B$5)),NA(),INDIRECT(CONCATENATE("Data!",ADDRESS($O$17+T111,$P$17+AD111))))</f>
        <v>#N/A</v>
      </c>
      <c r="G110" s="9" t="e" cm="1">
        <f t="array" aca="1" ref="G110" ca="1">IF(OR(INDIRECT(CONCATENATE("Data!",ADDRESS($O$17+U111,$P$17+AE111)))="",NOT(Viewer!$B$6)),NA(),INDIRECT(CONCATENATE("Data!",ADDRESS($O$17+U111,$P$17+AE111))))</f>
        <v>#N/A</v>
      </c>
      <c r="H110" s="9" t="e" cm="1">
        <f t="array" aca="1" ref="H110" ca="1">IF(OR(INDIRECT(CONCATENATE("Data!",ADDRESS($O$17+V111,$P$17+AF111)))="",NOT(Viewer!$B$7)),NA(),INDIRECT(CONCATENATE("Data!",ADDRESS($O$17+V111,$P$17+AF111))))</f>
        <v>#N/A</v>
      </c>
      <c r="I110" s="10" t="e" cm="1">
        <f t="array" aca="1" ref="I110" ca="1">IF(OR(INDIRECT(CONCATENATE("Data!",ADDRESS($O$17+W111,$P$17+AG111)))="",NOT(Viewer!$B$8)),NA(),INDIRECT(CONCATENATE("Data!",ADDRESS($O$17+W111,$P$17+AG111))))</f>
        <v>#N/A</v>
      </c>
      <c r="J110" s="8" t="e" cm="1">
        <f t="array" aca="1" ref="J110" ca="1">IF(OR(INDIRECT(CONCATENATE("Data!",ADDRESS($O$17+X111,$P$17+AH111)))="",NOT(Viewer!$B$8)),NA(),INDIRECT(CONCATENATE("Data!",ADDRESS($O$17+X111,$P$17+AH111))))</f>
        <v>#N/A</v>
      </c>
      <c r="K110" s="9" t="e" cm="1">
        <f t="array" aca="1" ref="K110" ca="1">IF(OR(INDIRECT(CONCATENATE("Data!",ADDRESS($O$17+Y111,$P$17+AI111)))="",NOT(Viewer!$B$5)),NA(),INDIRECT(CONCATENATE("Data!",ADDRESS($O$17+Y111,$P$17+AI111))))</f>
        <v>#N/A</v>
      </c>
      <c r="L110" s="9" t="e" cm="1">
        <f t="array" aca="1" ref="L110" ca="1">IF(OR(INDIRECT(CONCATENATE("Data!",ADDRESS($O$17+Z111,$P$17+AJ111)))="",NOT(Viewer!$B$6)),NA(),INDIRECT(CONCATENATE("Data!",ADDRESS($O$17+Z111,$P$17+AJ111))))</f>
        <v>#N/A</v>
      </c>
      <c r="M110" s="9" t="e" cm="1">
        <f t="array" aca="1" ref="M110" ca="1">IF(OR(INDIRECT(CONCATENATE("Data!",ADDRESS($O$17+AA111,$P$17+AK111)))="",NOT(Viewer!$B$7)),NA(),INDIRECT(CONCATENATE("Data!",ADDRESS($O$17+AA111,$P$17+AK111))))</f>
        <v>#N/A</v>
      </c>
      <c r="N110" s="10" t="e" cm="1">
        <f t="array" aca="1" ref="N110" ca="1">IF(OR(INDIRECT(CONCATENATE("Data!",ADDRESS($O$17+AB111,$P$17+AL111)))="",NOT(Viewer!$B$8)),NA(),INDIRECT(CONCATENATE("Data!",ADDRESS($O$17+AB111,$P$17+AL111))))</f>
        <v>#N/A</v>
      </c>
      <c r="S110" s="8">
        <v>110</v>
      </c>
      <c r="T110" s="9">
        <v>110</v>
      </c>
      <c r="U110" s="9">
        <v>110</v>
      </c>
      <c r="V110" s="9">
        <v>110</v>
      </c>
      <c r="W110" s="10">
        <v>110</v>
      </c>
      <c r="X110" s="9">
        <v>110</v>
      </c>
      <c r="Y110" s="9">
        <v>110</v>
      </c>
      <c r="Z110" s="9">
        <v>110</v>
      </c>
      <c r="AA110" s="9">
        <v>110</v>
      </c>
      <c r="AB110" s="10">
        <v>110</v>
      </c>
      <c r="AC110" s="8">
        <v>0</v>
      </c>
      <c r="AD110" s="9">
        <v>1</v>
      </c>
      <c r="AE110" s="9">
        <v>2</v>
      </c>
      <c r="AF110" s="9">
        <v>3</v>
      </c>
      <c r="AG110" s="9">
        <v>4</v>
      </c>
      <c r="AH110" s="9">
        <v>5</v>
      </c>
      <c r="AI110" s="9">
        <v>6</v>
      </c>
      <c r="AJ110" s="9">
        <v>7</v>
      </c>
      <c r="AK110" s="9">
        <v>8</v>
      </c>
      <c r="AL110" s="9">
        <v>9</v>
      </c>
    </row>
    <row r="111" spans="5:38" x14ac:dyDescent="0.25">
      <c r="E111" s="8" t="e" cm="1">
        <f t="array" aca="1" ref="E111" ca="1">IF(OR(INDIRECT(CONCATENATE("Data!",ADDRESS($O$17+S112,$P$17+AC112)))="",NOT(Viewer!$B$8)),NA(),INDIRECT(CONCATENATE("Data!",ADDRESS($O$17+S112,$P$17+AC112))))</f>
        <v>#N/A</v>
      </c>
      <c r="F111" s="9" t="e" cm="1">
        <f t="array" aca="1" ref="F111" ca="1">IF(OR(INDIRECT(CONCATENATE("Data!",ADDRESS($O$17+T112,$P$17+AD112)))="",NOT(Viewer!$B$5)),NA(),INDIRECT(CONCATENATE("Data!",ADDRESS($O$17+T112,$P$17+AD112))))</f>
        <v>#N/A</v>
      </c>
      <c r="G111" s="9" t="e" cm="1">
        <f t="array" aca="1" ref="G111" ca="1">IF(OR(INDIRECT(CONCATENATE("Data!",ADDRESS($O$17+U112,$P$17+AE112)))="",NOT(Viewer!$B$6)),NA(),INDIRECT(CONCATENATE("Data!",ADDRESS($O$17+U112,$P$17+AE112))))</f>
        <v>#N/A</v>
      </c>
      <c r="H111" s="9" t="e" cm="1">
        <f t="array" aca="1" ref="H111" ca="1">IF(OR(INDIRECT(CONCATENATE("Data!",ADDRESS($O$17+V112,$P$17+AF112)))="",NOT(Viewer!$B$7)),NA(),INDIRECT(CONCATENATE("Data!",ADDRESS($O$17+V112,$P$17+AF112))))</f>
        <v>#N/A</v>
      </c>
      <c r="I111" s="10" t="e" cm="1">
        <f t="array" aca="1" ref="I111" ca="1">IF(OR(INDIRECT(CONCATENATE("Data!",ADDRESS($O$17+W112,$P$17+AG112)))="",NOT(Viewer!$B$8)),NA(),INDIRECT(CONCATENATE("Data!",ADDRESS($O$17+W112,$P$17+AG112))))</f>
        <v>#N/A</v>
      </c>
      <c r="J111" s="8" t="e" cm="1">
        <f t="array" aca="1" ref="J111" ca="1">IF(OR(INDIRECT(CONCATENATE("Data!",ADDRESS($O$17+X112,$P$17+AH112)))="",NOT(Viewer!$B$8)),NA(),INDIRECT(CONCATENATE("Data!",ADDRESS($O$17+X112,$P$17+AH112))))</f>
        <v>#N/A</v>
      </c>
      <c r="K111" s="9" t="e" cm="1">
        <f t="array" aca="1" ref="K111" ca="1">IF(OR(INDIRECT(CONCATENATE("Data!",ADDRESS($O$17+Y112,$P$17+AI112)))="",NOT(Viewer!$B$5)),NA(),INDIRECT(CONCATENATE("Data!",ADDRESS($O$17+Y112,$P$17+AI112))))</f>
        <v>#N/A</v>
      </c>
      <c r="L111" s="9" t="e" cm="1">
        <f t="array" aca="1" ref="L111" ca="1">IF(OR(INDIRECT(CONCATENATE("Data!",ADDRESS($O$17+Z112,$P$17+AJ112)))="",NOT(Viewer!$B$6)),NA(),INDIRECT(CONCATENATE("Data!",ADDRESS($O$17+Z112,$P$17+AJ112))))</f>
        <v>#N/A</v>
      </c>
      <c r="M111" s="9" t="e" cm="1">
        <f t="array" aca="1" ref="M111" ca="1">IF(OR(INDIRECT(CONCATENATE("Data!",ADDRESS($O$17+AA112,$P$17+AK112)))="",NOT(Viewer!$B$7)),NA(),INDIRECT(CONCATENATE("Data!",ADDRESS($O$17+AA112,$P$17+AK112))))</f>
        <v>#N/A</v>
      </c>
      <c r="N111" s="10" t="e" cm="1">
        <f t="array" aca="1" ref="N111" ca="1">IF(OR(INDIRECT(CONCATENATE("Data!",ADDRESS($O$17+AB112,$P$17+AL112)))="",NOT(Viewer!$B$8)),NA(),INDIRECT(CONCATENATE("Data!",ADDRESS($O$17+AB112,$P$17+AL112))))</f>
        <v>#N/A</v>
      </c>
      <c r="S111" s="8">
        <v>111</v>
      </c>
      <c r="T111" s="9">
        <v>111</v>
      </c>
      <c r="U111" s="9">
        <v>111</v>
      </c>
      <c r="V111" s="9">
        <v>111</v>
      </c>
      <c r="W111" s="10">
        <v>111</v>
      </c>
      <c r="X111" s="9">
        <v>111</v>
      </c>
      <c r="Y111" s="9">
        <v>111</v>
      </c>
      <c r="Z111" s="9">
        <v>111</v>
      </c>
      <c r="AA111" s="9">
        <v>111</v>
      </c>
      <c r="AB111" s="10">
        <v>111</v>
      </c>
      <c r="AC111" s="8">
        <v>0</v>
      </c>
      <c r="AD111" s="9">
        <v>1</v>
      </c>
      <c r="AE111" s="9">
        <v>2</v>
      </c>
      <c r="AF111" s="9">
        <v>3</v>
      </c>
      <c r="AG111" s="9">
        <v>4</v>
      </c>
      <c r="AH111" s="9">
        <v>5</v>
      </c>
      <c r="AI111" s="9">
        <v>6</v>
      </c>
      <c r="AJ111" s="9">
        <v>7</v>
      </c>
      <c r="AK111" s="9">
        <v>8</v>
      </c>
      <c r="AL111" s="9">
        <v>9</v>
      </c>
    </row>
    <row r="112" spans="5:38" x14ac:dyDescent="0.25">
      <c r="E112" s="8" t="e" cm="1">
        <f t="array" aca="1" ref="E112" ca="1">IF(OR(INDIRECT(CONCATENATE("Data!",ADDRESS($O$17+S113,$P$17+AC113)))="",NOT(Viewer!$B$8)),NA(),INDIRECT(CONCATENATE("Data!",ADDRESS($O$17+S113,$P$17+AC113))))</f>
        <v>#N/A</v>
      </c>
      <c r="F112" s="9" t="e" cm="1">
        <f t="array" aca="1" ref="F112" ca="1">IF(OR(INDIRECT(CONCATENATE("Data!",ADDRESS($O$17+T113,$P$17+AD113)))="",NOT(Viewer!$B$5)),NA(),INDIRECT(CONCATENATE("Data!",ADDRESS($O$17+T113,$P$17+AD113))))</f>
        <v>#N/A</v>
      </c>
      <c r="G112" s="9" t="e" cm="1">
        <f t="array" aca="1" ref="G112" ca="1">IF(OR(INDIRECT(CONCATENATE("Data!",ADDRESS($O$17+U113,$P$17+AE113)))="",NOT(Viewer!$B$6)),NA(),INDIRECT(CONCATENATE("Data!",ADDRESS($O$17+U113,$P$17+AE113))))</f>
        <v>#N/A</v>
      </c>
      <c r="H112" s="9" t="e" cm="1">
        <f t="array" aca="1" ref="H112" ca="1">IF(OR(INDIRECT(CONCATENATE("Data!",ADDRESS($O$17+V113,$P$17+AF113)))="",NOT(Viewer!$B$7)),NA(),INDIRECT(CONCATENATE("Data!",ADDRESS($O$17+V113,$P$17+AF113))))</f>
        <v>#N/A</v>
      </c>
      <c r="I112" s="10" t="e" cm="1">
        <f t="array" aca="1" ref="I112" ca="1">IF(OR(INDIRECT(CONCATENATE("Data!",ADDRESS($O$17+W113,$P$17+AG113)))="",NOT(Viewer!$B$8)),NA(),INDIRECT(CONCATENATE("Data!",ADDRESS($O$17+W113,$P$17+AG113))))</f>
        <v>#N/A</v>
      </c>
      <c r="J112" s="8" t="e" cm="1">
        <f t="array" aca="1" ref="J112" ca="1">IF(OR(INDIRECT(CONCATENATE("Data!",ADDRESS($O$17+X113,$P$17+AH113)))="",NOT(Viewer!$B$8)),NA(),INDIRECT(CONCATENATE("Data!",ADDRESS($O$17+X113,$P$17+AH113))))</f>
        <v>#N/A</v>
      </c>
      <c r="K112" s="9" t="e" cm="1">
        <f t="array" aca="1" ref="K112" ca="1">IF(OR(INDIRECT(CONCATENATE("Data!",ADDRESS($O$17+Y113,$P$17+AI113)))="",NOT(Viewer!$B$5)),NA(),INDIRECT(CONCATENATE("Data!",ADDRESS($O$17+Y113,$P$17+AI113))))</f>
        <v>#N/A</v>
      </c>
      <c r="L112" s="9" t="e" cm="1">
        <f t="array" aca="1" ref="L112" ca="1">IF(OR(INDIRECT(CONCATENATE("Data!",ADDRESS($O$17+Z113,$P$17+AJ113)))="",NOT(Viewer!$B$6)),NA(),INDIRECT(CONCATENATE("Data!",ADDRESS($O$17+Z113,$P$17+AJ113))))</f>
        <v>#N/A</v>
      </c>
      <c r="M112" s="9" t="e" cm="1">
        <f t="array" aca="1" ref="M112" ca="1">IF(OR(INDIRECT(CONCATENATE("Data!",ADDRESS($O$17+AA113,$P$17+AK113)))="",NOT(Viewer!$B$7)),NA(),INDIRECT(CONCATENATE("Data!",ADDRESS($O$17+AA113,$P$17+AK113))))</f>
        <v>#N/A</v>
      </c>
      <c r="N112" s="10" t="e" cm="1">
        <f t="array" aca="1" ref="N112" ca="1">IF(OR(INDIRECT(CONCATENATE("Data!",ADDRESS($O$17+AB113,$P$17+AL113)))="",NOT(Viewer!$B$8)),NA(),INDIRECT(CONCATENATE("Data!",ADDRESS($O$17+AB113,$P$17+AL113))))</f>
        <v>#N/A</v>
      </c>
      <c r="S112" s="8">
        <v>112</v>
      </c>
      <c r="T112" s="9">
        <v>112</v>
      </c>
      <c r="U112" s="9">
        <v>112</v>
      </c>
      <c r="V112" s="9">
        <v>112</v>
      </c>
      <c r="W112" s="10">
        <v>112</v>
      </c>
      <c r="X112" s="9">
        <v>112</v>
      </c>
      <c r="Y112" s="9">
        <v>112</v>
      </c>
      <c r="Z112" s="9">
        <v>112</v>
      </c>
      <c r="AA112" s="9">
        <v>112</v>
      </c>
      <c r="AB112" s="10">
        <v>112</v>
      </c>
      <c r="AC112" s="8">
        <v>0</v>
      </c>
      <c r="AD112" s="9">
        <v>1</v>
      </c>
      <c r="AE112" s="9">
        <v>2</v>
      </c>
      <c r="AF112" s="9">
        <v>3</v>
      </c>
      <c r="AG112" s="9">
        <v>4</v>
      </c>
      <c r="AH112" s="9">
        <v>5</v>
      </c>
      <c r="AI112" s="9">
        <v>6</v>
      </c>
      <c r="AJ112" s="9">
        <v>7</v>
      </c>
      <c r="AK112" s="9">
        <v>8</v>
      </c>
      <c r="AL112" s="9">
        <v>9</v>
      </c>
    </row>
    <row r="113" spans="5:38" x14ac:dyDescent="0.25">
      <c r="E113" s="8" t="e" cm="1">
        <f t="array" aca="1" ref="E113" ca="1">IF(OR(INDIRECT(CONCATENATE("Data!",ADDRESS($O$17+S114,$P$17+AC114)))="",NOT(Viewer!$B$8)),NA(),INDIRECT(CONCATENATE("Data!",ADDRESS($O$17+S114,$P$17+AC114))))</f>
        <v>#N/A</v>
      </c>
      <c r="F113" s="9" t="e" cm="1">
        <f t="array" aca="1" ref="F113" ca="1">IF(OR(INDIRECT(CONCATENATE("Data!",ADDRESS($O$17+T114,$P$17+AD114)))="",NOT(Viewer!$B$5)),NA(),INDIRECT(CONCATENATE("Data!",ADDRESS($O$17+T114,$P$17+AD114))))</f>
        <v>#N/A</v>
      </c>
      <c r="G113" s="9" t="e" cm="1">
        <f t="array" aca="1" ref="G113" ca="1">IF(OR(INDIRECT(CONCATENATE("Data!",ADDRESS($O$17+U114,$P$17+AE114)))="",NOT(Viewer!$B$6)),NA(),INDIRECT(CONCATENATE("Data!",ADDRESS($O$17+U114,$P$17+AE114))))</f>
        <v>#N/A</v>
      </c>
      <c r="H113" s="9" t="e" cm="1">
        <f t="array" aca="1" ref="H113" ca="1">IF(OR(INDIRECT(CONCATENATE("Data!",ADDRESS($O$17+V114,$P$17+AF114)))="",NOT(Viewer!$B$7)),NA(),INDIRECT(CONCATENATE("Data!",ADDRESS($O$17+V114,$P$17+AF114))))</f>
        <v>#N/A</v>
      </c>
      <c r="I113" s="10" t="e" cm="1">
        <f t="array" aca="1" ref="I113" ca="1">IF(OR(INDIRECT(CONCATENATE("Data!",ADDRESS($O$17+W114,$P$17+AG114)))="",NOT(Viewer!$B$8)),NA(),INDIRECT(CONCATENATE("Data!",ADDRESS($O$17+W114,$P$17+AG114))))</f>
        <v>#N/A</v>
      </c>
      <c r="J113" s="8" t="e" cm="1">
        <f t="array" aca="1" ref="J113" ca="1">IF(OR(INDIRECT(CONCATENATE("Data!",ADDRESS($O$17+X114,$P$17+AH114)))="",NOT(Viewer!$B$8)),NA(),INDIRECT(CONCATENATE("Data!",ADDRESS($O$17+X114,$P$17+AH114))))</f>
        <v>#N/A</v>
      </c>
      <c r="K113" s="9" t="e" cm="1">
        <f t="array" aca="1" ref="K113" ca="1">IF(OR(INDIRECT(CONCATENATE("Data!",ADDRESS($O$17+Y114,$P$17+AI114)))="",NOT(Viewer!$B$5)),NA(),INDIRECT(CONCATENATE("Data!",ADDRESS($O$17+Y114,$P$17+AI114))))</f>
        <v>#N/A</v>
      </c>
      <c r="L113" s="9" t="e" cm="1">
        <f t="array" aca="1" ref="L113" ca="1">IF(OR(INDIRECT(CONCATENATE("Data!",ADDRESS($O$17+Z114,$P$17+AJ114)))="",NOT(Viewer!$B$6)),NA(),INDIRECT(CONCATENATE("Data!",ADDRESS($O$17+Z114,$P$17+AJ114))))</f>
        <v>#N/A</v>
      </c>
      <c r="M113" s="9" t="e" cm="1">
        <f t="array" aca="1" ref="M113" ca="1">IF(OR(INDIRECT(CONCATENATE("Data!",ADDRESS($O$17+AA114,$P$17+AK114)))="",NOT(Viewer!$B$7)),NA(),INDIRECT(CONCATENATE("Data!",ADDRESS($O$17+AA114,$P$17+AK114))))</f>
        <v>#N/A</v>
      </c>
      <c r="N113" s="10" t="e" cm="1">
        <f t="array" aca="1" ref="N113" ca="1">IF(OR(INDIRECT(CONCATENATE("Data!",ADDRESS($O$17+AB114,$P$17+AL114)))="",NOT(Viewer!$B$8)),NA(),INDIRECT(CONCATENATE("Data!",ADDRESS($O$17+AB114,$P$17+AL114))))</f>
        <v>#N/A</v>
      </c>
      <c r="S113" s="8">
        <v>113</v>
      </c>
      <c r="T113" s="9">
        <v>113</v>
      </c>
      <c r="U113" s="9">
        <v>113</v>
      </c>
      <c r="V113" s="9">
        <v>113</v>
      </c>
      <c r="W113" s="10">
        <v>113</v>
      </c>
      <c r="X113" s="9">
        <v>113</v>
      </c>
      <c r="Y113" s="9">
        <v>113</v>
      </c>
      <c r="Z113" s="9">
        <v>113</v>
      </c>
      <c r="AA113" s="9">
        <v>113</v>
      </c>
      <c r="AB113" s="10">
        <v>113</v>
      </c>
      <c r="AC113" s="8">
        <v>0</v>
      </c>
      <c r="AD113" s="9">
        <v>1</v>
      </c>
      <c r="AE113" s="9">
        <v>2</v>
      </c>
      <c r="AF113" s="9">
        <v>3</v>
      </c>
      <c r="AG113" s="9">
        <v>4</v>
      </c>
      <c r="AH113" s="9">
        <v>5</v>
      </c>
      <c r="AI113" s="9">
        <v>6</v>
      </c>
      <c r="AJ113" s="9">
        <v>7</v>
      </c>
      <c r="AK113" s="9">
        <v>8</v>
      </c>
      <c r="AL113" s="9">
        <v>9</v>
      </c>
    </row>
    <row r="114" spans="5:38" x14ac:dyDescent="0.25">
      <c r="E114" s="8" t="e" cm="1">
        <f t="array" aca="1" ref="E114" ca="1">IF(OR(INDIRECT(CONCATENATE("Data!",ADDRESS($O$17+S115,$P$17+AC115)))="",NOT(Viewer!$B$8)),NA(),INDIRECT(CONCATENATE("Data!",ADDRESS($O$17+S115,$P$17+AC115))))</f>
        <v>#N/A</v>
      </c>
      <c r="F114" s="9" t="e" cm="1">
        <f t="array" aca="1" ref="F114" ca="1">IF(OR(INDIRECT(CONCATENATE("Data!",ADDRESS($O$17+T115,$P$17+AD115)))="",NOT(Viewer!$B$5)),NA(),INDIRECT(CONCATENATE("Data!",ADDRESS($O$17+T115,$P$17+AD115))))</f>
        <v>#N/A</v>
      </c>
      <c r="G114" s="9" t="e" cm="1">
        <f t="array" aca="1" ref="G114" ca="1">IF(OR(INDIRECT(CONCATENATE("Data!",ADDRESS($O$17+U115,$P$17+AE115)))="",NOT(Viewer!$B$6)),NA(),INDIRECT(CONCATENATE("Data!",ADDRESS($O$17+U115,$P$17+AE115))))</f>
        <v>#N/A</v>
      </c>
      <c r="H114" s="9" t="e" cm="1">
        <f t="array" aca="1" ref="H114" ca="1">IF(OR(INDIRECT(CONCATENATE("Data!",ADDRESS($O$17+V115,$P$17+AF115)))="",NOT(Viewer!$B$7)),NA(),INDIRECT(CONCATENATE("Data!",ADDRESS($O$17+V115,$P$17+AF115))))</f>
        <v>#N/A</v>
      </c>
      <c r="I114" s="10" t="e" cm="1">
        <f t="array" aca="1" ref="I114" ca="1">IF(OR(INDIRECT(CONCATENATE("Data!",ADDRESS($O$17+W115,$P$17+AG115)))="",NOT(Viewer!$B$8)),NA(),INDIRECT(CONCATENATE("Data!",ADDRESS($O$17+W115,$P$17+AG115))))</f>
        <v>#N/A</v>
      </c>
      <c r="J114" s="8" t="e" cm="1">
        <f t="array" aca="1" ref="J114" ca="1">IF(OR(INDIRECT(CONCATENATE("Data!",ADDRESS($O$17+X115,$P$17+AH115)))="",NOT(Viewer!$B$8)),NA(),INDIRECT(CONCATENATE("Data!",ADDRESS($O$17+X115,$P$17+AH115))))</f>
        <v>#N/A</v>
      </c>
      <c r="K114" s="9" t="e" cm="1">
        <f t="array" aca="1" ref="K114" ca="1">IF(OR(INDIRECT(CONCATENATE("Data!",ADDRESS($O$17+Y115,$P$17+AI115)))="",NOT(Viewer!$B$5)),NA(),INDIRECT(CONCATENATE("Data!",ADDRESS($O$17+Y115,$P$17+AI115))))</f>
        <v>#N/A</v>
      </c>
      <c r="L114" s="9" t="e" cm="1">
        <f t="array" aca="1" ref="L114" ca="1">IF(OR(INDIRECT(CONCATENATE("Data!",ADDRESS($O$17+Z115,$P$17+AJ115)))="",NOT(Viewer!$B$6)),NA(),INDIRECT(CONCATENATE("Data!",ADDRESS($O$17+Z115,$P$17+AJ115))))</f>
        <v>#N/A</v>
      </c>
      <c r="M114" s="9" t="e" cm="1">
        <f t="array" aca="1" ref="M114" ca="1">IF(OR(INDIRECT(CONCATENATE("Data!",ADDRESS($O$17+AA115,$P$17+AK115)))="",NOT(Viewer!$B$7)),NA(),INDIRECT(CONCATENATE("Data!",ADDRESS($O$17+AA115,$P$17+AK115))))</f>
        <v>#N/A</v>
      </c>
      <c r="N114" s="10" t="e" cm="1">
        <f t="array" aca="1" ref="N114" ca="1">IF(OR(INDIRECT(CONCATENATE("Data!",ADDRESS($O$17+AB115,$P$17+AL115)))="",NOT(Viewer!$B$8)),NA(),INDIRECT(CONCATENATE("Data!",ADDRESS($O$17+AB115,$P$17+AL115))))</f>
        <v>#N/A</v>
      </c>
      <c r="S114" s="8">
        <v>114</v>
      </c>
      <c r="T114" s="9">
        <v>114</v>
      </c>
      <c r="U114" s="9">
        <v>114</v>
      </c>
      <c r="V114" s="9">
        <v>114</v>
      </c>
      <c r="W114" s="10">
        <v>114</v>
      </c>
      <c r="X114" s="9">
        <v>114</v>
      </c>
      <c r="Y114" s="9">
        <v>114</v>
      </c>
      <c r="Z114" s="9">
        <v>114</v>
      </c>
      <c r="AA114" s="9">
        <v>114</v>
      </c>
      <c r="AB114" s="10">
        <v>114</v>
      </c>
      <c r="AC114" s="8">
        <v>0</v>
      </c>
      <c r="AD114" s="9">
        <v>1</v>
      </c>
      <c r="AE114" s="9">
        <v>2</v>
      </c>
      <c r="AF114" s="9">
        <v>3</v>
      </c>
      <c r="AG114" s="9">
        <v>4</v>
      </c>
      <c r="AH114" s="9">
        <v>5</v>
      </c>
      <c r="AI114" s="9">
        <v>6</v>
      </c>
      <c r="AJ114" s="9">
        <v>7</v>
      </c>
      <c r="AK114" s="9">
        <v>8</v>
      </c>
      <c r="AL114" s="9">
        <v>9</v>
      </c>
    </row>
    <row r="115" spans="5:38" x14ac:dyDescent="0.25">
      <c r="E115" s="8" t="e" cm="1">
        <f t="array" aca="1" ref="E115" ca="1">IF(OR(INDIRECT(CONCATENATE("Data!",ADDRESS($O$17+S116,$P$17+AC116)))="",NOT(Viewer!$B$8)),NA(),INDIRECT(CONCATENATE("Data!",ADDRESS($O$17+S116,$P$17+AC116))))</f>
        <v>#N/A</v>
      </c>
      <c r="F115" s="9" t="e" cm="1">
        <f t="array" aca="1" ref="F115" ca="1">IF(OR(INDIRECT(CONCATENATE("Data!",ADDRESS($O$17+T116,$P$17+AD116)))="",NOT(Viewer!$B$5)),NA(),INDIRECT(CONCATENATE("Data!",ADDRESS($O$17+T116,$P$17+AD116))))</f>
        <v>#N/A</v>
      </c>
      <c r="G115" s="9" t="e" cm="1">
        <f t="array" aca="1" ref="G115" ca="1">IF(OR(INDIRECT(CONCATENATE("Data!",ADDRESS($O$17+U116,$P$17+AE116)))="",NOT(Viewer!$B$6)),NA(),INDIRECT(CONCATENATE("Data!",ADDRESS($O$17+U116,$P$17+AE116))))</f>
        <v>#N/A</v>
      </c>
      <c r="H115" s="9" t="e" cm="1">
        <f t="array" aca="1" ref="H115" ca="1">IF(OR(INDIRECT(CONCATENATE("Data!",ADDRESS($O$17+V116,$P$17+AF116)))="",NOT(Viewer!$B$7)),NA(),INDIRECT(CONCATENATE("Data!",ADDRESS($O$17+V116,$P$17+AF116))))</f>
        <v>#N/A</v>
      </c>
      <c r="I115" s="10" t="e" cm="1">
        <f t="array" aca="1" ref="I115" ca="1">IF(OR(INDIRECT(CONCATENATE("Data!",ADDRESS($O$17+W116,$P$17+AG116)))="",NOT(Viewer!$B$8)),NA(),INDIRECT(CONCATENATE("Data!",ADDRESS($O$17+W116,$P$17+AG116))))</f>
        <v>#N/A</v>
      </c>
      <c r="J115" s="8" t="e" cm="1">
        <f t="array" aca="1" ref="J115" ca="1">IF(OR(INDIRECT(CONCATENATE("Data!",ADDRESS($O$17+X116,$P$17+AH116)))="",NOT(Viewer!$B$8)),NA(),INDIRECT(CONCATENATE("Data!",ADDRESS($O$17+X116,$P$17+AH116))))</f>
        <v>#N/A</v>
      </c>
      <c r="K115" s="9" t="e" cm="1">
        <f t="array" aca="1" ref="K115" ca="1">IF(OR(INDIRECT(CONCATENATE("Data!",ADDRESS($O$17+Y116,$P$17+AI116)))="",NOT(Viewer!$B$5)),NA(),INDIRECT(CONCATENATE("Data!",ADDRESS($O$17+Y116,$P$17+AI116))))</f>
        <v>#N/A</v>
      </c>
      <c r="L115" s="9" t="e" cm="1">
        <f t="array" aca="1" ref="L115" ca="1">IF(OR(INDIRECT(CONCATENATE("Data!",ADDRESS($O$17+Z116,$P$17+AJ116)))="",NOT(Viewer!$B$6)),NA(),INDIRECT(CONCATENATE("Data!",ADDRESS($O$17+Z116,$P$17+AJ116))))</f>
        <v>#N/A</v>
      </c>
      <c r="M115" s="9" t="e" cm="1">
        <f t="array" aca="1" ref="M115" ca="1">IF(OR(INDIRECT(CONCATENATE("Data!",ADDRESS($O$17+AA116,$P$17+AK116)))="",NOT(Viewer!$B$7)),NA(),INDIRECT(CONCATENATE("Data!",ADDRESS($O$17+AA116,$P$17+AK116))))</f>
        <v>#N/A</v>
      </c>
      <c r="N115" s="10" t="e" cm="1">
        <f t="array" aca="1" ref="N115" ca="1">IF(OR(INDIRECT(CONCATENATE("Data!",ADDRESS($O$17+AB116,$P$17+AL116)))="",NOT(Viewer!$B$8)),NA(),INDIRECT(CONCATENATE("Data!",ADDRESS($O$17+AB116,$P$17+AL116))))</f>
        <v>#N/A</v>
      </c>
      <c r="S115" s="8">
        <v>115</v>
      </c>
      <c r="T115" s="9">
        <v>115</v>
      </c>
      <c r="U115" s="9">
        <v>115</v>
      </c>
      <c r="V115" s="9">
        <v>115</v>
      </c>
      <c r="W115" s="10">
        <v>115</v>
      </c>
      <c r="X115" s="9">
        <v>115</v>
      </c>
      <c r="Y115" s="9">
        <v>115</v>
      </c>
      <c r="Z115" s="9">
        <v>115</v>
      </c>
      <c r="AA115" s="9">
        <v>115</v>
      </c>
      <c r="AB115" s="10">
        <v>115</v>
      </c>
      <c r="AC115" s="8">
        <v>0</v>
      </c>
      <c r="AD115" s="9">
        <v>1</v>
      </c>
      <c r="AE115" s="9">
        <v>2</v>
      </c>
      <c r="AF115" s="9">
        <v>3</v>
      </c>
      <c r="AG115" s="9">
        <v>4</v>
      </c>
      <c r="AH115" s="9">
        <v>5</v>
      </c>
      <c r="AI115" s="9">
        <v>6</v>
      </c>
      <c r="AJ115" s="9">
        <v>7</v>
      </c>
      <c r="AK115" s="9">
        <v>8</v>
      </c>
      <c r="AL115" s="9">
        <v>9</v>
      </c>
    </row>
    <row r="116" spans="5:38" x14ac:dyDescent="0.25">
      <c r="E116" s="8" t="e" cm="1">
        <f t="array" aca="1" ref="E116" ca="1">IF(OR(INDIRECT(CONCATENATE("Data!",ADDRESS($O$17+S117,$P$17+AC117)))="",NOT(Viewer!$B$8)),NA(),INDIRECT(CONCATENATE("Data!",ADDRESS($O$17+S117,$P$17+AC117))))</f>
        <v>#N/A</v>
      </c>
      <c r="F116" s="9" t="e" cm="1">
        <f t="array" aca="1" ref="F116" ca="1">IF(OR(INDIRECT(CONCATENATE("Data!",ADDRESS($O$17+T117,$P$17+AD117)))="",NOT(Viewer!$B$5)),NA(),INDIRECT(CONCATENATE("Data!",ADDRESS($O$17+T117,$P$17+AD117))))</f>
        <v>#N/A</v>
      </c>
      <c r="G116" s="9" t="e" cm="1">
        <f t="array" aca="1" ref="G116" ca="1">IF(OR(INDIRECT(CONCATENATE("Data!",ADDRESS($O$17+U117,$P$17+AE117)))="",NOT(Viewer!$B$6)),NA(),INDIRECT(CONCATENATE("Data!",ADDRESS($O$17+U117,$P$17+AE117))))</f>
        <v>#N/A</v>
      </c>
      <c r="H116" s="9" t="e" cm="1">
        <f t="array" aca="1" ref="H116" ca="1">IF(OR(INDIRECT(CONCATENATE("Data!",ADDRESS($O$17+V117,$P$17+AF117)))="",NOT(Viewer!$B$7)),NA(),INDIRECT(CONCATENATE("Data!",ADDRESS($O$17+V117,$P$17+AF117))))</f>
        <v>#N/A</v>
      </c>
      <c r="I116" s="10" t="e" cm="1">
        <f t="array" aca="1" ref="I116" ca="1">IF(OR(INDIRECT(CONCATENATE("Data!",ADDRESS($O$17+W117,$P$17+AG117)))="",NOT(Viewer!$B$8)),NA(),INDIRECT(CONCATENATE("Data!",ADDRESS($O$17+W117,$P$17+AG117))))</f>
        <v>#N/A</v>
      </c>
      <c r="J116" s="8" t="e" cm="1">
        <f t="array" aca="1" ref="J116" ca="1">IF(OR(INDIRECT(CONCATENATE("Data!",ADDRESS($O$17+X117,$P$17+AH117)))="",NOT(Viewer!$B$8)),NA(),INDIRECT(CONCATENATE("Data!",ADDRESS($O$17+X117,$P$17+AH117))))</f>
        <v>#N/A</v>
      </c>
      <c r="K116" s="9" t="e" cm="1">
        <f t="array" aca="1" ref="K116" ca="1">IF(OR(INDIRECT(CONCATENATE("Data!",ADDRESS($O$17+Y117,$P$17+AI117)))="",NOT(Viewer!$B$5)),NA(),INDIRECT(CONCATENATE("Data!",ADDRESS($O$17+Y117,$P$17+AI117))))</f>
        <v>#N/A</v>
      </c>
      <c r="L116" s="9" t="e" cm="1">
        <f t="array" aca="1" ref="L116" ca="1">IF(OR(INDIRECT(CONCATENATE("Data!",ADDRESS($O$17+Z117,$P$17+AJ117)))="",NOT(Viewer!$B$6)),NA(),INDIRECT(CONCATENATE("Data!",ADDRESS($O$17+Z117,$P$17+AJ117))))</f>
        <v>#N/A</v>
      </c>
      <c r="M116" s="9" t="e" cm="1">
        <f t="array" aca="1" ref="M116" ca="1">IF(OR(INDIRECT(CONCATENATE("Data!",ADDRESS($O$17+AA117,$P$17+AK117)))="",NOT(Viewer!$B$7)),NA(),INDIRECT(CONCATENATE("Data!",ADDRESS($O$17+AA117,$P$17+AK117))))</f>
        <v>#N/A</v>
      </c>
      <c r="N116" s="10" t="e" cm="1">
        <f t="array" aca="1" ref="N116" ca="1">IF(OR(INDIRECT(CONCATENATE("Data!",ADDRESS($O$17+AB117,$P$17+AL117)))="",NOT(Viewer!$B$8)),NA(),INDIRECT(CONCATENATE("Data!",ADDRESS($O$17+AB117,$P$17+AL117))))</f>
        <v>#N/A</v>
      </c>
      <c r="S116" s="8">
        <v>116</v>
      </c>
      <c r="T116" s="9">
        <v>116</v>
      </c>
      <c r="U116" s="9">
        <v>116</v>
      </c>
      <c r="V116" s="9">
        <v>116</v>
      </c>
      <c r="W116" s="10">
        <v>116</v>
      </c>
      <c r="X116" s="9">
        <v>116</v>
      </c>
      <c r="Y116" s="9">
        <v>116</v>
      </c>
      <c r="Z116" s="9">
        <v>116</v>
      </c>
      <c r="AA116" s="9">
        <v>116</v>
      </c>
      <c r="AB116" s="10">
        <v>116</v>
      </c>
      <c r="AC116" s="8">
        <v>0</v>
      </c>
      <c r="AD116" s="9">
        <v>1</v>
      </c>
      <c r="AE116" s="9">
        <v>2</v>
      </c>
      <c r="AF116" s="9">
        <v>3</v>
      </c>
      <c r="AG116" s="9">
        <v>4</v>
      </c>
      <c r="AH116" s="9">
        <v>5</v>
      </c>
      <c r="AI116" s="9">
        <v>6</v>
      </c>
      <c r="AJ116" s="9">
        <v>7</v>
      </c>
      <c r="AK116" s="9">
        <v>8</v>
      </c>
      <c r="AL116" s="9">
        <v>9</v>
      </c>
    </row>
    <row r="117" spans="5:38" x14ac:dyDescent="0.25">
      <c r="E117" s="8" t="e" cm="1">
        <f t="array" aca="1" ref="E117" ca="1">IF(OR(INDIRECT(CONCATENATE("Data!",ADDRESS($O$17+S118,$P$17+AC118)))="",NOT(Viewer!$B$8)),NA(),INDIRECT(CONCATENATE("Data!",ADDRESS($O$17+S118,$P$17+AC118))))</f>
        <v>#N/A</v>
      </c>
      <c r="F117" s="9" t="e" cm="1">
        <f t="array" aca="1" ref="F117" ca="1">IF(OR(INDIRECT(CONCATENATE("Data!",ADDRESS($O$17+T118,$P$17+AD118)))="",NOT(Viewer!$B$5)),NA(),INDIRECT(CONCATENATE("Data!",ADDRESS($O$17+T118,$P$17+AD118))))</f>
        <v>#N/A</v>
      </c>
      <c r="G117" s="9" t="e" cm="1">
        <f t="array" aca="1" ref="G117" ca="1">IF(OR(INDIRECT(CONCATENATE("Data!",ADDRESS($O$17+U118,$P$17+AE118)))="",NOT(Viewer!$B$6)),NA(),INDIRECT(CONCATENATE("Data!",ADDRESS($O$17+U118,$P$17+AE118))))</f>
        <v>#N/A</v>
      </c>
      <c r="H117" s="9" t="e" cm="1">
        <f t="array" aca="1" ref="H117" ca="1">IF(OR(INDIRECT(CONCATENATE("Data!",ADDRESS($O$17+V118,$P$17+AF118)))="",NOT(Viewer!$B$7)),NA(),INDIRECT(CONCATENATE("Data!",ADDRESS($O$17+V118,$P$17+AF118))))</f>
        <v>#N/A</v>
      </c>
      <c r="I117" s="10" t="e" cm="1">
        <f t="array" aca="1" ref="I117" ca="1">IF(OR(INDIRECT(CONCATENATE("Data!",ADDRESS($O$17+W118,$P$17+AG118)))="",NOT(Viewer!$B$8)),NA(),INDIRECT(CONCATENATE("Data!",ADDRESS($O$17+W118,$P$17+AG118))))</f>
        <v>#N/A</v>
      </c>
      <c r="J117" s="8" t="e" cm="1">
        <f t="array" aca="1" ref="J117" ca="1">IF(OR(INDIRECT(CONCATENATE("Data!",ADDRESS($O$17+X118,$P$17+AH118)))="",NOT(Viewer!$B$8)),NA(),INDIRECT(CONCATENATE("Data!",ADDRESS($O$17+X118,$P$17+AH118))))</f>
        <v>#N/A</v>
      </c>
      <c r="K117" s="9" t="e" cm="1">
        <f t="array" aca="1" ref="K117" ca="1">IF(OR(INDIRECT(CONCATENATE("Data!",ADDRESS($O$17+Y118,$P$17+AI118)))="",NOT(Viewer!$B$5)),NA(),INDIRECT(CONCATENATE("Data!",ADDRESS($O$17+Y118,$P$17+AI118))))</f>
        <v>#N/A</v>
      </c>
      <c r="L117" s="9" t="e" cm="1">
        <f t="array" aca="1" ref="L117" ca="1">IF(OR(INDIRECT(CONCATENATE("Data!",ADDRESS($O$17+Z118,$P$17+AJ118)))="",NOT(Viewer!$B$6)),NA(),INDIRECT(CONCATENATE("Data!",ADDRESS($O$17+Z118,$P$17+AJ118))))</f>
        <v>#N/A</v>
      </c>
      <c r="M117" s="9" t="e" cm="1">
        <f t="array" aca="1" ref="M117" ca="1">IF(OR(INDIRECT(CONCATENATE("Data!",ADDRESS($O$17+AA118,$P$17+AK118)))="",NOT(Viewer!$B$7)),NA(),INDIRECT(CONCATENATE("Data!",ADDRESS($O$17+AA118,$P$17+AK118))))</f>
        <v>#N/A</v>
      </c>
      <c r="N117" s="10" t="e" cm="1">
        <f t="array" aca="1" ref="N117" ca="1">IF(OR(INDIRECT(CONCATENATE("Data!",ADDRESS($O$17+AB118,$P$17+AL118)))="",NOT(Viewer!$B$8)),NA(),INDIRECT(CONCATENATE("Data!",ADDRESS($O$17+AB118,$P$17+AL118))))</f>
        <v>#N/A</v>
      </c>
      <c r="S117" s="8">
        <v>117</v>
      </c>
      <c r="T117" s="9">
        <v>117</v>
      </c>
      <c r="U117" s="9">
        <v>117</v>
      </c>
      <c r="V117" s="9">
        <v>117</v>
      </c>
      <c r="W117" s="10">
        <v>117</v>
      </c>
      <c r="X117" s="9">
        <v>117</v>
      </c>
      <c r="Y117" s="9">
        <v>117</v>
      </c>
      <c r="Z117" s="9">
        <v>117</v>
      </c>
      <c r="AA117" s="9">
        <v>117</v>
      </c>
      <c r="AB117" s="10">
        <v>117</v>
      </c>
      <c r="AC117" s="8">
        <v>0</v>
      </c>
      <c r="AD117" s="9">
        <v>1</v>
      </c>
      <c r="AE117" s="9">
        <v>2</v>
      </c>
      <c r="AF117" s="9">
        <v>3</v>
      </c>
      <c r="AG117" s="9">
        <v>4</v>
      </c>
      <c r="AH117" s="9">
        <v>5</v>
      </c>
      <c r="AI117" s="9">
        <v>6</v>
      </c>
      <c r="AJ117" s="9">
        <v>7</v>
      </c>
      <c r="AK117" s="9">
        <v>8</v>
      </c>
      <c r="AL117" s="9">
        <v>9</v>
      </c>
    </row>
    <row r="118" spans="5:38" x14ac:dyDescent="0.25">
      <c r="E118" s="8" t="e" cm="1">
        <f t="array" aca="1" ref="E118" ca="1">IF(OR(INDIRECT(CONCATENATE("Data!",ADDRESS($O$17+S119,$P$17+AC119)))="",NOT(Viewer!$B$8)),NA(),INDIRECT(CONCATENATE("Data!",ADDRESS($O$17+S119,$P$17+AC119))))</f>
        <v>#N/A</v>
      </c>
      <c r="F118" s="9" t="e" cm="1">
        <f t="array" aca="1" ref="F118" ca="1">IF(OR(INDIRECT(CONCATENATE("Data!",ADDRESS($O$17+T119,$P$17+AD119)))="",NOT(Viewer!$B$5)),NA(),INDIRECT(CONCATENATE("Data!",ADDRESS($O$17+T119,$P$17+AD119))))</f>
        <v>#N/A</v>
      </c>
      <c r="G118" s="9" t="e" cm="1">
        <f t="array" aca="1" ref="G118" ca="1">IF(OR(INDIRECT(CONCATENATE("Data!",ADDRESS($O$17+U119,$P$17+AE119)))="",NOT(Viewer!$B$6)),NA(),INDIRECT(CONCATENATE("Data!",ADDRESS($O$17+U119,$P$17+AE119))))</f>
        <v>#N/A</v>
      </c>
      <c r="H118" s="9" t="e" cm="1">
        <f t="array" aca="1" ref="H118" ca="1">IF(OR(INDIRECT(CONCATENATE("Data!",ADDRESS($O$17+V119,$P$17+AF119)))="",NOT(Viewer!$B$7)),NA(),INDIRECT(CONCATENATE("Data!",ADDRESS($O$17+V119,$P$17+AF119))))</f>
        <v>#N/A</v>
      </c>
      <c r="I118" s="10" t="e" cm="1">
        <f t="array" aca="1" ref="I118" ca="1">IF(OR(INDIRECT(CONCATENATE("Data!",ADDRESS($O$17+W119,$P$17+AG119)))="",NOT(Viewer!$B$8)),NA(),INDIRECT(CONCATENATE("Data!",ADDRESS($O$17+W119,$P$17+AG119))))</f>
        <v>#N/A</v>
      </c>
      <c r="J118" s="8" t="e" cm="1">
        <f t="array" aca="1" ref="J118" ca="1">IF(OR(INDIRECT(CONCATENATE("Data!",ADDRESS($O$17+X119,$P$17+AH119)))="",NOT(Viewer!$B$8)),NA(),INDIRECT(CONCATENATE("Data!",ADDRESS($O$17+X119,$P$17+AH119))))</f>
        <v>#N/A</v>
      </c>
      <c r="K118" s="9" t="e" cm="1">
        <f t="array" aca="1" ref="K118" ca="1">IF(OR(INDIRECT(CONCATENATE("Data!",ADDRESS($O$17+Y119,$P$17+AI119)))="",NOT(Viewer!$B$5)),NA(),INDIRECT(CONCATENATE("Data!",ADDRESS($O$17+Y119,$P$17+AI119))))</f>
        <v>#N/A</v>
      </c>
      <c r="L118" s="9" t="e" cm="1">
        <f t="array" aca="1" ref="L118" ca="1">IF(OR(INDIRECT(CONCATENATE("Data!",ADDRESS($O$17+Z119,$P$17+AJ119)))="",NOT(Viewer!$B$6)),NA(),INDIRECT(CONCATENATE("Data!",ADDRESS($O$17+Z119,$P$17+AJ119))))</f>
        <v>#N/A</v>
      </c>
      <c r="M118" s="9" t="e" cm="1">
        <f t="array" aca="1" ref="M118" ca="1">IF(OR(INDIRECT(CONCATENATE("Data!",ADDRESS($O$17+AA119,$P$17+AK119)))="",NOT(Viewer!$B$7)),NA(),INDIRECT(CONCATENATE("Data!",ADDRESS($O$17+AA119,$P$17+AK119))))</f>
        <v>#N/A</v>
      </c>
      <c r="N118" s="10" t="e" cm="1">
        <f t="array" aca="1" ref="N118" ca="1">IF(OR(INDIRECT(CONCATENATE("Data!",ADDRESS($O$17+AB119,$P$17+AL119)))="",NOT(Viewer!$B$8)),NA(),INDIRECT(CONCATENATE("Data!",ADDRESS($O$17+AB119,$P$17+AL119))))</f>
        <v>#N/A</v>
      </c>
      <c r="S118" s="8">
        <v>118</v>
      </c>
      <c r="T118" s="9">
        <v>118</v>
      </c>
      <c r="U118" s="9">
        <v>118</v>
      </c>
      <c r="V118" s="9">
        <v>118</v>
      </c>
      <c r="W118" s="10">
        <v>118</v>
      </c>
      <c r="X118" s="9">
        <v>118</v>
      </c>
      <c r="Y118" s="9">
        <v>118</v>
      </c>
      <c r="Z118" s="9">
        <v>118</v>
      </c>
      <c r="AA118" s="9">
        <v>118</v>
      </c>
      <c r="AB118" s="10">
        <v>118</v>
      </c>
      <c r="AC118" s="8">
        <v>0</v>
      </c>
      <c r="AD118" s="9">
        <v>1</v>
      </c>
      <c r="AE118" s="9">
        <v>2</v>
      </c>
      <c r="AF118" s="9">
        <v>3</v>
      </c>
      <c r="AG118" s="9">
        <v>4</v>
      </c>
      <c r="AH118" s="9">
        <v>5</v>
      </c>
      <c r="AI118" s="9">
        <v>6</v>
      </c>
      <c r="AJ118" s="9">
        <v>7</v>
      </c>
      <c r="AK118" s="9">
        <v>8</v>
      </c>
      <c r="AL118" s="9">
        <v>9</v>
      </c>
    </row>
    <row r="119" spans="5:38" x14ac:dyDescent="0.25">
      <c r="E119" s="8" t="e" cm="1">
        <f t="array" aca="1" ref="E119" ca="1">IF(OR(INDIRECT(CONCATENATE("Data!",ADDRESS($O$17+S120,$P$17+AC120)))="",NOT(Viewer!$B$8)),NA(),INDIRECT(CONCATENATE("Data!",ADDRESS($O$17+S120,$P$17+AC120))))</f>
        <v>#N/A</v>
      </c>
      <c r="F119" s="9" t="e" cm="1">
        <f t="array" aca="1" ref="F119" ca="1">IF(OR(INDIRECT(CONCATENATE("Data!",ADDRESS($O$17+T120,$P$17+AD120)))="",NOT(Viewer!$B$5)),NA(),INDIRECT(CONCATENATE("Data!",ADDRESS($O$17+T120,$P$17+AD120))))</f>
        <v>#N/A</v>
      </c>
      <c r="G119" s="9" t="e" cm="1">
        <f t="array" aca="1" ref="G119" ca="1">IF(OR(INDIRECT(CONCATENATE("Data!",ADDRESS($O$17+U120,$P$17+AE120)))="",NOT(Viewer!$B$6)),NA(),INDIRECT(CONCATENATE("Data!",ADDRESS($O$17+U120,$P$17+AE120))))</f>
        <v>#N/A</v>
      </c>
      <c r="H119" s="9" t="e" cm="1">
        <f t="array" aca="1" ref="H119" ca="1">IF(OR(INDIRECT(CONCATENATE("Data!",ADDRESS($O$17+V120,$P$17+AF120)))="",NOT(Viewer!$B$7)),NA(),INDIRECT(CONCATENATE("Data!",ADDRESS($O$17+V120,$P$17+AF120))))</f>
        <v>#N/A</v>
      </c>
      <c r="I119" s="10" t="e" cm="1">
        <f t="array" aca="1" ref="I119" ca="1">IF(OR(INDIRECT(CONCATENATE("Data!",ADDRESS($O$17+W120,$P$17+AG120)))="",NOT(Viewer!$B$8)),NA(),INDIRECT(CONCATENATE("Data!",ADDRESS($O$17+W120,$P$17+AG120))))</f>
        <v>#N/A</v>
      </c>
      <c r="J119" s="8" t="e" cm="1">
        <f t="array" aca="1" ref="J119" ca="1">IF(OR(INDIRECT(CONCATENATE("Data!",ADDRESS($O$17+X120,$P$17+AH120)))="",NOT(Viewer!$B$8)),NA(),INDIRECT(CONCATENATE("Data!",ADDRESS($O$17+X120,$P$17+AH120))))</f>
        <v>#N/A</v>
      </c>
      <c r="K119" s="9" t="e" cm="1">
        <f t="array" aca="1" ref="K119" ca="1">IF(OR(INDIRECT(CONCATENATE("Data!",ADDRESS($O$17+Y120,$P$17+AI120)))="",NOT(Viewer!$B$5)),NA(),INDIRECT(CONCATENATE("Data!",ADDRESS($O$17+Y120,$P$17+AI120))))</f>
        <v>#N/A</v>
      </c>
      <c r="L119" s="9" t="e" cm="1">
        <f t="array" aca="1" ref="L119" ca="1">IF(OR(INDIRECT(CONCATENATE("Data!",ADDRESS($O$17+Z120,$P$17+AJ120)))="",NOT(Viewer!$B$6)),NA(),INDIRECT(CONCATENATE("Data!",ADDRESS($O$17+Z120,$P$17+AJ120))))</f>
        <v>#N/A</v>
      </c>
      <c r="M119" s="9" t="e" cm="1">
        <f t="array" aca="1" ref="M119" ca="1">IF(OR(INDIRECT(CONCATENATE("Data!",ADDRESS($O$17+AA120,$P$17+AK120)))="",NOT(Viewer!$B$7)),NA(),INDIRECT(CONCATENATE("Data!",ADDRESS($O$17+AA120,$P$17+AK120))))</f>
        <v>#N/A</v>
      </c>
      <c r="N119" s="10" t="e" cm="1">
        <f t="array" aca="1" ref="N119" ca="1">IF(OR(INDIRECT(CONCATENATE("Data!",ADDRESS($O$17+AB120,$P$17+AL120)))="",NOT(Viewer!$B$8)),NA(),INDIRECT(CONCATENATE("Data!",ADDRESS($O$17+AB120,$P$17+AL120))))</f>
        <v>#N/A</v>
      </c>
      <c r="S119" s="8">
        <v>119</v>
      </c>
      <c r="T119" s="9">
        <v>119</v>
      </c>
      <c r="U119" s="9">
        <v>119</v>
      </c>
      <c r="V119" s="9">
        <v>119</v>
      </c>
      <c r="W119" s="10">
        <v>119</v>
      </c>
      <c r="X119" s="9">
        <v>119</v>
      </c>
      <c r="Y119" s="9">
        <v>119</v>
      </c>
      <c r="Z119" s="9">
        <v>119</v>
      </c>
      <c r="AA119" s="9">
        <v>119</v>
      </c>
      <c r="AB119" s="10">
        <v>119</v>
      </c>
      <c r="AC119" s="8">
        <v>0</v>
      </c>
      <c r="AD119" s="9">
        <v>1</v>
      </c>
      <c r="AE119" s="9">
        <v>2</v>
      </c>
      <c r="AF119" s="9">
        <v>3</v>
      </c>
      <c r="AG119" s="9">
        <v>4</v>
      </c>
      <c r="AH119" s="9">
        <v>5</v>
      </c>
      <c r="AI119" s="9">
        <v>6</v>
      </c>
      <c r="AJ119" s="9">
        <v>7</v>
      </c>
      <c r="AK119" s="9">
        <v>8</v>
      </c>
      <c r="AL119" s="9">
        <v>9</v>
      </c>
    </row>
    <row r="120" spans="5:38" x14ac:dyDescent="0.25">
      <c r="E120" s="8" t="e" cm="1">
        <f t="array" aca="1" ref="E120" ca="1">IF(OR(INDIRECT(CONCATENATE("Data!",ADDRESS($O$17+S121,$P$17+AC121)))="",NOT(Viewer!$B$8)),NA(),INDIRECT(CONCATENATE("Data!",ADDRESS($O$17+S121,$P$17+AC121))))</f>
        <v>#N/A</v>
      </c>
      <c r="F120" s="9" t="e" cm="1">
        <f t="array" aca="1" ref="F120" ca="1">IF(OR(INDIRECT(CONCATENATE("Data!",ADDRESS($O$17+T121,$P$17+AD121)))="",NOT(Viewer!$B$5)),NA(),INDIRECT(CONCATENATE("Data!",ADDRESS($O$17+T121,$P$17+AD121))))</f>
        <v>#N/A</v>
      </c>
      <c r="G120" s="9" t="e" cm="1">
        <f t="array" aca="1" ref="G120" ca="1">IF(OR(INDIRECT(CONCATENATE("Data!",ADDRESS($O$17+U121,$P$17+AE121)))="",NOT(Viewer!$B$6)),NA(),INDIRECT(CONCATENATE("Data!",ADDRESS($O$17+U121,$P$17+AE121))))</f>
        <v>#N/A</v>
      </c>
      <c r="H120" s="9" t="e" cm="1">
        <f t="array" aca="1" ref="H120" ca="1">IF(OR(INDIRECT(CONCATENATE("Data!",ADDRESS($O$17+V121,$P$17+AF121)))="",NOT(Viewer!$B$7)),NA(),INDIRECT(CONCATENATE("Data!",ADDRESS($O$17+V121,$P$17+AF121))))</f>
        <v>#N/A</v>
      </c>
      <c r="I120" s="10" t="e" cm="1">
        <f t="array" aca="1" ref="I120" ca="1">IF(OR(INDIRECT(CONCATENATE("Data!",ADDRESS($O$17+W121,$P$17+AG121)))="",NOT(Viewer!$B$8)),NA(),INDIRECT(CONCATENATE("Data!",ADDRESS($O$17+W121,$P$17+AG121))))</f>
        <v>#N/A</v>
      </c>
      <c r="J120" s="8" t="e" cm="1">
        <f t="array" aca="1" ref="J120" ca="1">IF(OR(INDIRECT(CONCATENATE("Data!",ADDRESS($O$17+X121,$P$17+AH121)))="",NOT(Viewer!$B$8)),NA(),INDIRECT(CONCATENATE("Data!",ADDRESS($O$17+X121,$P$17+AH121))))</f>
        <v>#N/A</v>
      </c>
      <c r="K120" s="9" t="e" cm="1">
        <f t="array" aca="1" ref="K120" ca="1">IF(OR(INDIRECT(CONCATENATE("Data!",ADDRESS($O$17+Y121,$P$17+AI121)))="",NOT(Viewer!$B$5)),NA(),INDIRECT(CONCATENATE("Data!",ADDRESS($O$17+Y121,$P$17+AI121))))</f>
        <v>#N/A</v>
      </c>
      <c r="L120" s="9" t="e" cm="1">
        <f t="array" aca="1" ref="L120" ca="1">IF(OR(INDIRECT(CONCATENATE("Data!",ADDRESS($O$17+Z121,$P$17+AJ121)))="",NOT(Viewer!$B$6)),NA(),INDIRECT(CONCATENATE("Data!",ADDRESS($O$17+Z121,$P$17+AJ121))))</f>
        <v>#N/A</v>
      </c>
      <c r="M120" s="9" t="e" cm="1">
        <f t="array" aca="1" ref="M120" ca="1">IF(OR(INDIRECT(CONCATENATE("Data!",ADDRESS($O$17+AA121,$P$17+AK121)))="",NOT(Viewer!$B$7)),NA(),INDIRECT(CONCATENATE("Data!",ADDRESS($O$17+AA121,$P$17+AK121))))</f>
        <v>#N/A</v>
      </c>
      <c r="N120" s="10" t="e" cm="1">
        <f t="array" aca="1" ref="N120" ca="1">IF(OR(INDIRECT(CONCATENATE("Data!",ADDRESS($O$17+AB121,$P$17+AL121)))="",NOT(Viewer!$B$8)),NA(),INDIRECT(CONCATENATE("Data!",ADDRESS($O$17+AB121,$P$17+AL121))))</f>
        <v>#N/A</v>
      </c>
      <c r="S120" s="8">
        <v>120</v>
      </c>
      <c r="T120" s="9">
        <v>120</v>
      </c>
      <c r="U120" s="9">
        <v>120</v>
      </c>
      <c r="V120" s="9">
        <v>120</v>
      </c>
      <c r="W120" s="10">
        <v>120</v>
      </c>
      <c r="X120" s="9">
        <v>120</v>
      </c>
      <c r="Y120" s="9">
        <v>120</v>
      </c>
      <c r="Z120" s="9">
        <v>120</v>
      </c>
      <c r="AA120" s="9">
        <v>120</v>
      </c>
      <c r="AB120" s="10">
        <v>120</v>
      </c>
      <c r="AC120" s="8">
        <v>0</v>
      </c>
      <c r="AD120" s="9">
        <v>1</v>
      </c>
      <c r="AE120" s="9">
        <v>2</v>
      </c>
      <c r="AF120" s="9">
        <v>3</v>
      </c>
      <c r="AG120" s="9">
        <v>4</v>
      </c>
      <c r="AH120" s="9">
        <v>5</v>
      </c>
      <c r="AI120" s="9">
        <v>6</v>
      </c>
      <c r="AJ120" s="9">
        <v>7</v>
      </c>
      <c r="AK120" s="9">
        <v>8</v>
      </c>
      <c r="AL120" s="9">
        <v>9</v>
      </c>
    </row>
    <row r="121" spans="5:38" x14ac:dyDescent="0.25">
      <c r="E121" s="8" t="e" cm="1">
        <f t="array" aca="1" ref="E121" ca="1">IF(OR(INDIRECT(CONCATENATE("Data!",ADDRESS($O$17+S122,$P$17+AC122)))="",NOT(Viewer!$B$8)),NA(),INDIRECT(CONCATENATE("Data!",ADDRESS($O$17+S122,$P$17+AC122))))</f>
        <v>#N/A</v>
      </c>
      <c r="F121" s="9" t="e" cm="1">
        <f t="array" aca="1" ref="F121" ca="1">IF(OR(INDIRECT(CONCATENATE("Data!",ADDRESS($O$17+T122,$P$17+AD122)))="",NOT(Viewer!$B$5)),NA(),INDIRECT(CONCATENATE("Data!",ADDRESS($O$17+T122,$P$17+AD122))))</f>
        <v>#N/A</v>
      </c>
      <c r="G121" s="9" t="e" cm="1">
        <f t="array" aca="1" ref="G121" ca="1">IF(OR(INDIRECT(CONCATENATE("Data!",ADDRESS($O$17+U122,$P$17+AE122)))="",NOT(Viewer!$B$6)),NA(),INDIRECT(CONCATENATE("Data!",ADDRESS($O$17+U122,$P$17+AE122))))</f>
        <v>#N/A</v>
      </c>
      <c r="H121" s="9" t="e" cm="1">
        <f t="array" aca="1" ref="H121" ca="1">IF(OR(INDIRECT(CONCATENATE("Data!",ADDRESS($O$17+V122,$P$17+AF122)))="",NOT(Viewer!$B$7)),NA(),INDIRECT(CONCATENATE("Data!",ADDRESS($O$17+V122,$P$17+AF122))))</f>
        <v>#N/A</v>
      </c>
      <c r="I121" s="10" t="e" cm="1">
        <f t="array" aca="1" ref="I121" ca="1">IF(OR(INDIRECT(CONCATENATE("Data!",ADDRESS($O$17+W122,$P$17+AG122)))="",NOT(Viewer!$B$8)),NA(),INDIRECT(CONCATENATE("Data!",ADDRESS($O$17+W122,$P$17+AG122))))</f>
        <v>#N/A</v>
      </c>
      <c r="J121" s="8" t="e" cm="1">
        <f t="array" aca="1" ref="J121" ca="1">IF(OR(INDIRECT(CONCATENATE("Data!",ADDRESS($O$17+X122,$P$17+AH122)))="",NOT(Viewer!$B$8)),NA(),INDIRECT(CONCATENATE("Data!",ADDRESS($O$17+X122,$P$17+AH122))))</f>
        <v>#N/A</v>
      </c>
      <c r="K121" s="9" t="e" cm="1">
        <f t="array" aca="1" ref="K121" ca="1">IF(OR(INDIRECT(CONCATENATE("Data!",ADDRESS($O$17+Y122,$P$17+AI122)))="",NOT(Viewer!$B$5)),NA(),INDIRECT(CONCATENATE("Data!",ADDRESS($O$17+Y122,$P$17+AI122))))</f>
        <v>#N/A</v>
      </c>
      <c r="L121" s="9" t="e" cm="1">
        <f t="array" aca="1" ref="L121" ca="1">IF(OR(INDIRECT(CONCATENATE("Data!",ADDRESS($O$17+Z122,$P$17+AJ122)))="",NOT(Viewer!$B$6)),NA(),INDIRECT(CONCATENATE("Data!",ADDRESS($O$17+Z122,$P$17+AJ122))))</f>
        <v>#N/A</v>
      </c>
      <c r="M121" s="9" t="e" cm="1">
        <f t="array" aca="1" ref="M121" ca="1">IF(OR(INDIRECT(CONCATENATE("Data!",ADDRESS($O$17+AA122,$P$17+AK122)))="",NOT(Viewer!$B$7)),NA(),INDIRECT(CONCATENATE("Data!",ADDRESS($O$17+AA122,$P$17+AK122))))</f>
        <v>#N/A</v>
      </c>
      <c r="N121" s="10" t="e" cm="1">
        <f t="array" aca="1" ref="N121" ca="1">IF(OR(INDIRECT(CONCATENATE("Data!",ADDRESS($O$17+AB122,$P$17+AL122)))="",NOT(Viewer!$B$8)),NA(),INDIRECT(CONCATENATE("Data!",ADDRESS($O$17+AB122,$P$17+AL122))))</f>
        <v>#N/A</v>
      </c>
      <c r="S121" s="8">
        <v>121</v>
      </c>
      <c r="T121" s="9">
        <v>121</v>
      </c>
      <c r="U121" s="9">
        <v>121</v>
      </c>
      <c r="V121" s="9">
        <v>121</v>
      </c>
      <c r="W121" s="10">
        <v>121</v>
      </c>
      <c r="X121" s="9">
        <v>121</v>
      </c>
      <c r="Y121" s="9">
        <v>121</v>
      </c>
      <c r="Z121" s="9">
        <v>121</v>
      </c>
      <c r="AA121" s="9">
        <v>121</v>
      </c>
      <c r="AB121" s="10">
        <v>121</v>
      </c>
      <c r="AC121" s="8">
        <v>0</v>
      </c>
      <c r="AD121" s="9">
        <v>1</v>
      </c>
      <c r="AE121" s="9">
        <v>2</v>
      </c>
      <c r="AF121" s="9">
        <v>3</v>
      </c>
      <c r="AG121" s="9">
        <v>4</v>
      </c>
      <c r="AH121" s="9">
        <v>5</v>
      </c>
      <c r="AI121" s="9">
        <v>6</v>
      </c>
      <c r="AJ121" s="9">
        <v>7</v>
      </c>
      <c r="AK121" s="9">
        <v>8</v>
      </c>
      <c r="AL121" s="9">
        <v>9</v>
      </c>
    </row>
    <row r="122" spans="5:38" x14ac:dyDescent="0.25">
      <c r="E122" s="8" t="e" cm="1">
        <f t="array" aca="1" ref="E122" ca="1">IF(OR(INDIRECT(CONCATENATE("Data!",ADDRESS($O$17+S123,$P$17+AC123)))="",NOT(Viewer!$B$8)),NA(),INDIRECT(CONCATENATE("Data!",ADDRESS($O$17+S123,$P$17+AC123))))</f>
        <v>#N/A</v>
      </c>
      <c r="F122" s="9" t="e" cm="1">
        <f t="array" aca="1" ref="F122" ca="1">IF(OR(INDIRECT(CONCATENATE("Data!",ADDRESS($O$17+T123,$P$17+AD123)))="",NOT(Viewer!$B$5)),NA(),INDIRECT(CONCATENATE("Data!",ADDRESS($O$17+T123,$P$17+AD123))))</f>
        <v>#N/A</v>
      </c>
      <c r="G122" s="9" t="e" cm="1">
        <f t="array" aca="1" ref="G122" ca="1">IF(OR(INDIRECT(CONCATENATE("Data!",ADDRESS($O$17+U123,$P$17+AE123)))="",NOT(Viewer!$B$6)),NA(),INDIRECT(CONCATENATE("Data!",ADDRESS($O$17+U123,$P$17+AE123))))</f>
        <v>#N/A</v>
      </c>
      <c r="H122" s="9" t="e" cm="1">
        <f t="array" aca="1" ref="H122" ca="1">IF(OR(INDIRECT(CONCATENATE("Data!",ADDRESS($O$17+V123,$P$17+AF123)))="",NOT(Viewer!$B$7)),NA(),INDIRECT(CONCATENATE("Data!",ADDRESS($O$17+V123,$P$17+AF123))))</f>
        <v>#N/A</v>
      </c>
      <c r="I122" s="10" t="e" cm="1">
        <f t="array" aca="1" ref="I122" ca="1">IF(OR(INDIRECT(CONCATENATE("Data!",ADDRESS($O$17+W123,$P$17+AG123)))="",NOT(Viewer!$B$8)),NA(),INDIRECT(CONCATENATE("Data!",ADDRESS($O$17+W123,$P$17+AG123))))</f>
        <v>#N/A</v>
      </c>
      <c r="J122" s="8" t="e" cm="1">
        <f t="array" aca="1" ref="J122" ca="1">IF(OR(INDIRECT(CONCATENATE("Data!",ADDRESS($O$17+X123,$P$17+AH123)))="",NOT(Viewer!$B$8)),NA(),INDIRECT(CONCATENATE("Data!",ADDRESS($O$17+X123,$P$17+AH123))))</f>
        <v>#N/A</v>
      </c>
      <c r="K122" s="9" t="e" cm="1">
        <f t="array" aca="1" ref="K122" ca="1">IF(OR(INDIRECT(CONCATENATE("Data!",ADDRESS($O$17+Y123,$P$17+AI123)))="",NOT(Viewer!$B$5)),NA(),INDIRECT(CONCATENATE("Data!",ADDRESS($O$17+Y123,$P$17+AI123))))</f>
        <v>#N/A</v>
      </c>
      <c r="L122" s="9" t="e" cm="1">
        <f t="array" aca="1" ref="L122" ca="1">IF(OR(INDIRECT(CONCATENATE("Data!",ADDRESS($O$17+Z123,$P$17+AJ123)))="",NOT(Viewer!$B$6)),NA(),INDIRECT(CONCATENATE("Data!",ADDRESS($O$17+Z123,$P$17+AJ123))))</f>
        <v>#N/A</v>
      </c>
      <c r="M122" s="9" t="e" cm="1">
        <f t="array" aca="1" ref="M122" ca="1">IF(OR(INDIRECT(CONCATENATE("Data!",ADDRESS($O$17+AA123,$P$17+AK123)))="",NOT(Viewer!$B$7)),NA(),INDIRECT(CONCATENATE("Data!",ADDRESS($O$17+AA123,$P$17+AK123))))</f>
        <v>#N/A</v>
      </c>
      <c r="N122" s="10" t="e" cm="1">
        <f t="array" aca="1" ref="N122" ca="1">IF(OR(INDIRECT(CONCATENATE("Data!",ADDRESS($O$17+AB123,$P$17+AL123)))="",NOT(Viewer!$B$8)),NA(),INDIRECT(CONCATENATE("Data!",ADDRESS($O$17+AB123,$P$17+AL123))))</f>
        <v>#N/A</v>
      </c>
      <c r="S122" s="8">
        <v>122</v>
      </c>
      <c r="T122" s="9">
        <v>122</v>
      </c>
      <c r="U122" s="9">
        <v>122</v>
      </c>
      <c r="V122" s="9">
        <v>122</v>
      </c>
      <c r="W122" s="10">
        <v>122</v>
      </c>
      <c r="X122" s="9">
        <v>122</v>
      </c>
      <c r="Y122" s="9">
        <v>122</v>
      </c>
      <c r="Z122" s="9">
        <v>122</v>
      </c>
      <c r="AA122" s="9">
        <v>122</v>
      </c>
      <c r="AB122" s="10">
        <v>122</v>
      </c>
      <c r="AC122" s="8">
        <v>0</v>
      </c>
      <c r="AD122" s="9">
        <v>1</v>
      </c>
      <c r="AE122" s="9">
        <v>2</v>
      </c>
      <c r="AF122" s="9">
        <v>3</v>
      </c>
      <c r="AG122" s="9">
        <v>4</v>
      </c>
      <c r="AH122" s="9">
        <v>5</v>
      </c>
      <c r="AI122" s="9">
        <v>6</v>
      </c>
      <c r="AJ122" s="9">
        <v>7</v>
      </c>
      <c r="AK122" s="9">
        <v>8</v>
      </c>
      <c r="AL122" s="9">
        <v>9</v>
      </c>
    </row>
    <row r="123" spans="5:38" x14ac:dyDescent="0.25">
      <c r="S123" s="8">
        <v>123</v>
      </c>
      <c r="T123" s="9">
        <v>123</v>
      </c>
      <c r="U123" s="9">
        <v>123</v>
      </c>
      <c r="V123" s="9">
        <v>123</v>
      </c>
      <c r="W123" s="10">
        <v>123</v>
      </c>
      <c r="X123" s="9">
        <v>123</v>
      </c>
      <c r="Y123" s="9">
        <v>123</v>
      </c>
      <c r="Z123" s="9">
        <v>123</v>
      </c>
      <c r="AA123" s="9">
        <v>123</v>
      </c>
      <c r="AB123" s="10">
        <v>123</v>
      </c>
      <c r="AC123" s="8">
        <v>0</v>
      </c>
      <c r="AD123" s="9">
        <v>1</v>
      </c>
      <c r="AE123" s="9">
        <v>2</v>
      </c>
      <c r="AF123" s="9">
        <v>3</v>
      </c>
      <c r="AG123" s="9">
        <v>4</v>
      </c>
      <c r="AH123" s="9">
        <v>5</v>
      </c>
      <c r="AI123" s="9">
        <v>6</v>
      </c>
      <c r="AJ123" s="9">
        <v>7</v>
      </c>
      <c r="AK123" s="9">
        <v>8</v>
      </c>
      <c r="AL123" s="9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Viewer</vt:lpstr>
      <vt:lpstr>ThresholdGraphs</vt:lpstr>
      <vt:lpstr>Data</vt:lpstr>
      <vt:lpstr>ThresholdData</vt:lpstr>
      <vt:lpstr>Viewer-Helper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heines</dc:creator>
  <cp:lastModifiedBy>ohad heines</cp:lastModifiedBy>
  <dcterms:created xsi:type="dcterms:W3CDTF">2024-07-15T20:31:06Z</dcterms:created>
  <dcterms:modified xsi:type="dcterms:W3CDTF">2024-07-22T12:42:28Z</dcterms:modified>
</cp:coreProperties>
</file>