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31995" windowHeight="180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F14" i="1" s="1"/>
  <c r="I14" i="1"/>
  <c r="G14" i="1"/>
  <c r="C15" i="1"/>
  <c r="I15" i="1" s="1"/>
  <c r="G15" i="1" s="1"/>
  <c r="F15" i="1"/>
  <c r="H15" i="1" s="1"/>
  <c r="C16" i="1"/>
  <c r="F16" i="1" s="1"/>
  <c r="I16" i="1"/>
  <c r="G16" i="1"/>
  <c r="C17" i="1"/>
  <c r="I17" i="1" s="1"/>
  <c r="G17" i="1" s="1"/>
  <c r="F17" i="1"/>
  <c r="J26" i="1"/>
  <c r="C13" i="1"/>
  <c r="I13" i="1"/>
  <c r="G13" i="1"/>
  <c r="C12" i="1"/>
  <c r="I12" i="1" s="1"/>
  <c r="G12" i="1" s="1"/>
  <c r="F12" i="1"/>
  <c r="H12" i="1" s="1"/>
  <c r="C11" i="1"/>
  <c r="F11" i="1"/>
  <c r="C3" i="1"/>
  <c r="F3" i="1" s="1"/>
  <c r="C4" i="1"/>
  <c r="C5" i="1"/>
  <c r="C6" i="1"/>
  <c r="F6" i="1" s="1"/>
  <c r="C7" i="1"/>
  <c r="C8" i="1"/>
  <c r="C9" i="1"/>
  <c r="F9" i="1" s="1"/>
  <c r="C10" i="1"/>
  <c r="F10" i="1"/>
  <c r="C2" i="1"/>
  <c r="I2" i="1" s="1"/>
  <c r="G2" i="1" s="1"/>
  <c r="I10" i="1"/>
  <c r="G10" i="1" s="1"/>
  <c r="F8" i="1"/>
  <c r="I8" i="1"/>
  <c r="G8" i="1" s="1"/>
  <c r="F7" i="1"/>
  <c r="F5" i="1"/>
  <c r="I5" i="1"/>
  <c r="G5" i="1" s="1"/>
  <c r="F4" i="1"/>
  <c r="I4" i="1"/>
  <c r="G4" i="1"/>
  <c r="H4" i="1" s="1"/>
  <c r="I11" i="1"/>
  <c r="G11" i="1" s="1"/>
  <c r="I7" i="1"/>
  <c r="G7" i="1"/>
  <c r="I9" i="1"/>
  <c r="G9" i="1" s="1"/>
  <c r="F13" i="1"/>
  <c r="H13" i="1" s="1"/>
  <c r="H7" i="1"/>
  <c r="K7" i="1"/>
  <c r="K15" i="1" l="1"/>
  <c r="H14" i="1"/>
  <c r="K14" i="1" s="1"/>
  <c r="H8" i="1"/>
  <c r="K8" i="1" s="1"/>
  <c r="H10" i="1"/>
  <c r="K10" i="1" s="1"/>
  <c r="H11" i="1"/>
  <c r="K11" i="1"/>
  <c r="H5" i="1"/>
  <c r="K5" i="1"/>
  <c r="H6" i="1"/>
  <c r="H17" i="1"/>
  <c r="K17" i="1" s="1"/>
  <c r="H16" i="1"/>
  <c r="K16" i="1" s="1"/>
  <c r="H9" i="1"/>
  <c r="K9" i="1" s="1"/>
  <c r="K4" i="1"/>
  <c r="I6" i="1"/>
  <c r="G6" i="1" s="1"/>
  <c r="K6" i="1" s="1"/>
  <c r="I3" i="1"/>
  <c r="G3" i="1" s="1"/>
  <c r="H3" i="1" s="1"/>
  <c r="F2" i="1"/>
  <c r="K13" i="1"/>
  <c r="K12" i="1"/>
  <c r="K3" i="1" l="1"/>
  <c r="H2" i="1"/>
  <c r="K2" i="1"/>
</calcChain>
</file>

<file path=xl/sharedStrings.xml><?xml version="1.0" encoding="utf-8"?>
<sst xmlns="http://schemas.openxmlformats.org/spreadsheetml/2006/main" count="25" uniqueCount="16">
  <si>
    <t>Collagen concentration (mg/ml)</t>
  </si>
  <si>
    <t>Desired concentration (mg/ml)</t>
  </si>
  <si>
    <t>Comment</t>
  </si>
  <si>
    <t>"+10% NaOH"</t>
  </si>
  <si>
    <t>"+20% NaOH"</t>
  </si>
  <si>
    <t>"+0% NaOH"</t>
  </si>
  <si>
    <t>Collagen (g)</t>
  </si>
  <si>
    <t>PBS (g)</t>
  </si>
  <si>
    <t>NaOH (g)</t>
  </si>
  <si>
    <t>DI (g)</t>
  </si>
  <si>
    <t>Total volume(ml)</t>
  </si>
  <si>
    <t>Vol. of Collagen per experiment(ul)</t>
  </si>
  <si>
    <t>Shares</t>
  </si>
  <si>
    <t>"+30% NaOH"</t>
  </si>
  <si>
    <t>"+40% NaOH"</t>
  </si>
  <si>
    <t>Wt. of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</si>
</sst>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3" fillId="4" borderId="0" xfId="3" applyAlignment="1">
      <alignment horizontal="right"/>
    </xf>
    <xf numFmtId="9" fontId="0" fillId="0" borderId="0" xfId="0" quotePrefix="1" applyNumberFormat="1" applyAlignment="1">
      <alignment horizontal="right"/>
    </xf>
    <xf numFmtId="0" fontId="4" fillId="5" borderId="0" xfId="1" applyFont="1" applyFill="1" applyAlignment="1">
      <alignment horizontal="right"/>
    </xf>
    <xf numFmtId="0" fontId="2" fillId="3" borderId="0" xfId="2" applyAlignment="1">
      <alignment horizontal="right"/>
    </xf>
    <xf numFmtId="0" fontId="4" fillId="5" borderId="0" xfId="2" applyFont="1" applyFill="1" applyAlignment="1">
      <alignment horizontal="right"/>
    </xf>
    <xf numFmtId="0" fontId="1" fillId="2" borderId="0" xfId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132" workbookViewId="0">
      <selection activeCell="G14" sqref="G14"/>
    </sheetView>
  </sheetViews>
  <sheetFormatPr defaultColWidth="8.85546875" defaultRowHeight="15" x14ac:dyDescent="0.25"/>
  <cols>
    <col min="1" max="1" width="27.140625" bestFit="1" customWidth="1"/>
    <col min="2" max="2" width="6" bestFit="1" customWidth="1"/>
    <col min="3" max="3" width="13.85546875" bestFit="1" customWidth="1"/>
    <col min="4" max="4" width="24.85546875" bestFit="1" customWidth="1"/>
    <col min="5" max="5" width="28.85546875" bestFit="1" customWidth="1"/>
    <col min="6" max="6" width="7.140625" bestFit="1" customWidth="1"/>
    <col min="7" max="9" width="12.140625" bestFit="1" customWidth="1"/>
    <col min="11" max="11" width="12" bestFit="1" customWidth="1"/>
    <col min="12" max="12" width="12.85546875" bestFit="1" customWidth="1"/>
  </cols>
  <sheetData>
    <row r="1" spans="1:12" x14ac:dyDescent="0.25">
      <c r="A1" s="1" t="s">
        <v>11</v>
      </c>
      <c r="B1" s="1" t="s">
        <v>12</v>
      </c>
      <c r="C1" s="1" t="s">
        <v>10</v>
      </c>
      <c r="D1" s="1" t="s">
        <v>0</v>
      </c>
      <c r="E1" s="1" t="s">
        <v>1</v>
      </c>
      <c r="F1" s="1" t="s">
        <v>7</v>
      </c>
      <c r="G1" s="1" t="s">
        <v>8</v>
      </c>
      <c r="H1" s="1" t="s">
        <v>9</v>
      </c>
      <c r="I1" s="1" t="s">
        <v>6</v>
      </c>
      <c r="J1" s="1"/>
      <c r="K1" s="1" t="s">
        <v>15</v>
      </c>
      <c r="L1" s="1" t="s">
        <v>2</v>
      </c>
    </row>
    <row r="2" spans="1:12" x14ac:dyDescent="0.25">
      <c r="A2" s="1">
        <v>750</v>
      </c>
      <c r="B2" s="1">
        <v>100</v>
      </c>
      <c r="C2" s="1">
        <f>A2/1000*B2</f>
        <v>75</v>
      </c>
      <c r="D2" s="1">
        <v>8.9499999999999993</v>
      </c>
      <c r="E2" s="1">
        <v>5</v>
      </c>
      <c r="F2" s="1">
        <f t="shared" ref="F2:F7" si="0">C2/10</f>
        <v>7.5</v>
      </c>
      <c r="G2" s="1">
        <f>I2*0.023</f>
        <v>0.96368715083798884</v>
      </c>
      <c r="H2" s="1">
        <f t="shared" ref="H2:H7" si="1">C2-F2-G2-I2</f>
        <v>24.63687150837989</v>
      </c>
      <c r="I2" s="1">
        <f t="shared" ref="I2:I7" si="2">C2*E2/D2</f>
        <v>41.899441340782126</v>
      </c>
      <c r="J2" s="1"/>
      <c r="K2" s="1">
        <f t="shared" ref="K2:K17" si="3">SUM(F2:H2)</f>
        <v>33.100558659217882</v>
      </c>
      <c r="L2" s="1"/>
    </row>
    <row r="3" spans="1:12" x14ac:dyDescent="0.25">
      <c r="A3" s="1">
        <v>750</v>
      </c>
      <c r="B3" s="1">
        <v>100</v>
      </c>
      <c r="C3" s="1">
        <f t="shared" ref="C3:C10" si="4">A3/1000*B3</f>
        <v>75</v>
      </c>
      <c r="D3" s="1">
        <v>10.97</v>
      </c>
      <c r="E3" s="1">
        <v>5</v>
      </c>
      <c r="F3" s="1">
        <f t="shared" si="0"/>
        <v>7.5</v>
      </c>
      <c r="G3" s="1">
        <f>I3*0.023</f>
        <v>0.78623518687329075</v>
      </c>
      <c r="H3" s="1">
        <f t="shared" si="1"/>
        <v>32.529626253418421</v>
      </c>
      <c r="I3" s="1">
        <f t="shared" si="2"/>
        <v>34.184138559708295</v>
      </c>
      <c r="J3" s="1"/>
      <c r="K3" s="1">
        <f t="shared" si="3"/>
        <v>40.815861440291712</v>
      </c>
      <c r="L3" s="1"/>
    </row>
    <row r="4" spans="1:12" x14ac:dyDescent="0.25">
      <c r="A4" s="1">
        <v>750</v>
      </c>
      <c r="B4" s="1">
        <v>100</v>
      </c>
      <c r="C4" s="1">
        <f t="shared" si="4"/>
        <v>75</v>
      </c>
      <c r="D4" s="1">
        <v>8.9499999999999993</v>
      </c>
      <c r="E4" s="1">
        <v>5</v>
      </c>
      <c r="F4" s="2">
        <f t="shared" si="0"/>
        <v>7.5</v>
      </c>
      <c r="G4" s="2">
        <f>I4*0.023</f>
        <v>0.96368715083798884</v>
      </c>
      <c r="H4" s="2">
        <f t="shared" si="1"/>
        <v>24.63687150837989</v>
      </c>
      <c r="I4" s="2">
        <f t="shared" si="2"/>
        <v>41.899441340782126</v>
      </c>
      <c r="J4" s="1"/>
      <c r="K4" s="1">
        <f t="shared" si="3"/>
        <v>33.100558659217882</v>
      </c>
      <c r="L4" s="3" t="s">
        <v>5</v>
      </c>
    </row>
    <row r="5" spans="1:12" x14ac:dyDescent="0.25">
      <c r="A5" s="1">
        <v>750</v>
      </c>
      <c r="B5" s="1">
        <v>100</v>
      </c>
      <c r="C5" s="1">
        <f t="shared" si="4"/>
        <v>75</v>
      </c>
      <c r="D5" s="1">
        <v>8.9499999999999993</v>
      </c>
      <c r="E5" s="1">
        <v>5</v>
      </c>
      <c r="F5" s="4">
        <f t="shared" si="0"/>
        <v>7.5</v>
      </c>
      <c r="G5" s="4">
        <f>I5*0.023*1.1</f>
        <v>1.0600558659217878</v>
      </c>
      <c r="H5" s="4">
        <f t="shared" si="1"/>
        <v>24.540502793296092</v>
      </c>
      <c r="I5" s="4">
        <f t="shared" si="2"/>
        <v>41.899441340782126</v>
      </c>
      <c r="J5" s="1"/>
      <c r="K5" s="1">
        <f t="shared" si="3"/>
        <v>33.100558659217882</v>
      </c>
      <c r="L5" s="3" t="s">
        <v>3</v>
      </c>
    </row>
    <row r="6" spans="1:12" x14ac:dyDescent="0.25">
      <c r="A6" s="1">
        <v>750</v>
      </c>
      <c r="B6" s="1">
        <v>100</v>
      </c>
      <c r="C6" s="1">
        <f t="shared" si="4"/>
        <v>75</v>
      </c>
      <c r="D6" s="1">
        <v>8.9499999999999993</v>
      </c>
      <c r="E6" s="1">
        <v>5</v>
      </c>
      <c r="F6" s="5">
        <f t="shared" si="0"/>
        <v>7.5</v>
      </c>
      <c r="G6" s="5">
        <f>I6*0.023*1.2</f>
        <v>1.1564245810055866</v>
      </c>
      <c r="H6" s="5">
        <f t="shared" si="1"/>
        <v>24.444134078212294</v>
      </c>
      <c r="I6" s="5">
        <f t="shared" si="2"/>
        <v>41.899441340782126</v>
      </c>
      <c r="J6" s="1"/>
      <c r="K6" s="1">
        <f t="shared" si="3"/>
        <v>33.100558659217882</v>
      </c>
      <c r="L6" s="3" t="s">
        <v>4</v>
      </c>
    </row>
    <row r="7" spans="1:12" x14ac:dyDescent="0.25">
      <c r="A7" s="1">
        <v>500</v>
      </c>
      <c r="B7" s="1">
        <v>100</v>
      </c>
      <c r="C7" s="1">
        <f t="shared" si="4"/>
        <v>50</v>
      </c>
      <c r="D7" s="1">
        <v>8.9499999999999993</v>
      </c>
      <c r="E7" s="1">
        <v>5</v>
      </c>
      <c r="F7" s="5">
        <f t="shared" si="0"/>
        <v>5</v>
      </c>
      <c r="G7" s="5">
        <f>I7*0.023*1.2</f>
        <v>0.77094972067039114</v>
      </c>
      <c r="H7" s="5">
        <f t="shared" si="1"/>
        <v>16.296089385474854</v>
      </c>
      <c r="I7" s="5">
        <f t="shared" si="2"/>
        <v>27.932960893854752</v>
      </c>
      <c r="J7" s="1"/>
      <c r="K7" s="1">
        <f t="shared" si="3"/>
        <v>22.067039106145245</v>
      </c>
      <c r="L7" s="3" t="s">
        <v>4</v>
      </c>
    </row>
    <row r="8" spans="1:12" x14ac:dyDescent="0.25">
      <c r="A8" s="1">
        <v>500</v>
      </c>
      <c r="B8" s="1">
        <v>100</v>
      </c>
      <c r="C8" s="1">
        <f t="shared" si="4"/>
        <v>50</v>
      </c>
      <c r="D8" s="1">
        <v>8.9499999999999993</v>
      </c>
      <c r="E8" s="1">
        <v>7.5</v>
      </c>
      <c r="F8" s="5">
        <f t="shared" ref="F8" si="5">C8/10</f>
        <v>5</v>
      </c>
      <c r="G8" s="5">
        <f>I8*0.023*1.2</f>
        <v>1.1564245810055866</v>
      </c>
      <c r="H8" s="5">
        <f t="shared" ref="H8" si="6">C8-F8-G8-I8</f>
        <v>1.9441340782122865</v>
      </c>
      <c r="I8" s="5">
        <f t="shared" ref="I8" si="7">C8*E8/D8</f>
        <v>41.899441340782126</v>
      </c>
      <c r="J8" s="1"/>
      <c r="K8" s="1">
        <f t="shared" si="3"/>
        <v>8.1005586592178727</v>
      </c>
      <c r="L8" s="3" t="s">
        <v>4</v>
      </c>
    </row>
    <row r="9" spans="1:12" x14ac:dyDescent="0.25">
      <c r="A9" s="1">
        <v>500</v>
      </c>
      <c r="B9" s="1">
        <v>100</v>
      </c>
      <c r="C9" s="1">
        <f t="shared" si="4"/>
        <v>50</v>
      </c>
      <c r="D9" s="1">
        <v>8.9499999999999993</v>
      </c>
      <c r="E9" s="1">
        <v>7.5</v>
      </c>
      <c r="F9" s="6">
        <f t="shared" ref="F9:F10" si="8">C9/10</f>
        <v>5</v>
      </c>
      <c r="G9" s="6">
        <f>I9*0.023*1.1</f>
        <v>1.0600558659217878</v>
      </c>
      <c r="H9" s="6">
        <f t="shared" ref="H9:H10" si="9">C9-F9-G9-I9</f>
        <v>2.0405027932960849</v>
      </c>
      <c r="I9" s="6">
        <f t="shared" ref="I9:I10" si="10">C9*E9/D9</f>
        <v>41.899441340782126</v>
      </c>
      <c r="J9" s="1"/>
      <c r="K9" s="1">
        <f t="shared" si="3"/>
        <v>8.1005586592178727</v>
      </c>
      <c r="L9" s="3" t="s">
        <v>3</v>
      </c>
    </row>
    <row r="10" spans="1:12" x14ac:dyDescent="0.25">
      <c r="A10" s="1">
        <v>500</v>
      </c>
      <c r="B10" s="1">
        <v>100</v>
      </c>
      <c r="C10" s="1">
        <f t="shared" si="4"/>
        <v>50</v>
      </c>
      <c r="D10" s="1">
        <v>10.97</v>
      </c>
      <c r="E10" s="1">
        <v>5</v>
      </c>
      <c r="F10" s="5">
        <f t="shared" si="8"/>
        <v>5</v>
      </c>
      <c r="G10" s="6">
        <f>I10*0.023*1</f>
        <v>0.5241567912488605</v>
      </c>
      <c r="H10" s="6">
        <f t="shared" si="9"/>
        <v>21.686417502278942</v>
      </c>
      <c r="I10" s="5">
        <f t="shared" si="10"/>
        <v>22.789425706472194</v>
      </c>
      <c r="J10" s="1"/>
      <c r="K10" s="1">
        <f t="shared" si="3"/>
        <v>27.210574293527802</v>
      </c>
      <c r="L10" s="3" t="s">
        <v>3</v>
      </c>
    </row>
    <row r="11" spans="1:12" x14ac:dyDescent="0.25">
      <c r="A11" s="1">
        <v>500</v>
      </c>
      <c r="B11" s="1">
        <v>100</v>
      </c>
      <c r="C11" s="1">
        <f t="shared" ref="C11:C14" si="11">A11/1000*B11</f>
        <v>50</v>
      </c>
      <c r="D11" s="1">
        <v>10.97</v>
      </c>
      <c r="E11" s="1">
        <v>5</v>
      </c>
      <c r="F11" s="5">
        <f t="shared" ref="F11:F14" si="12">C11/10</f>
        <v>5</v>
      </c>
      <c r="G11" s="6">
        <f>I11*0.023*1.2</f>
        <v>0.62898814949863258</v>
      </c>
      <c r="H11" s="6">
        <f t="shared" ref="H11:H14" si="13">C11-F11-G11-I11</f>
        <v>21.581586144029174</v>
      </c>
      <c r="I11" s="5">
        <f t="shared" ref="I11:I14" si="14">C11*E11/D11</f>
        <v>22.789425706472194</v>
      </c>
      <c r="K11" s="1">
        <f t="shared" si="3"/>
        <v>27.210574293527806</v>
      </c>
      <c r="L11" s="3" t="s">
        <v>4</v>
      </c>
    </row>
    <row r="12" spans="1:12" x14ac:dyDescent="0.25">
      <c r="A12" s="1">
        <v>500</v>
      </c>
      <c r="B12" s="1">
        <v>100</v>
      </c>
      <c r="C12" s="1">
        <f t="shared" si="11"/>
        <v>50</v>
      </c>
      <c r="D12" s="1">
        <v>10.97</v>
      </c>
      <c r="E12" s="1">
        <v>5</v>
      </c>
      <c r="F12" s="5">
        <f t="shared" si="12"/>
        <v>5</v>
      </c>
      <c r="G12" s="6">
        <f>I12*0.023*1.3</f>
        <v>0.68140382862351867</v>
      </c>
      <c r="H12" s="6">
        <f t="shared" si="13"/>
        <v>21.52917046490429</v>
      </c>
      <c r="I12" s="5">
        <f t="shared" si="14"/>
        <v>22.789425706472194</v>
      </c>
      <c r="K12" s="1">
        <f t="shared" si="3"/>
        <v>27.210574293527809</v>
      </c>
      <c r="L12" s="3" t="s">
        <v>13</v>
      </c>
    </row>
    <row r="13" spans="1:12" x14ac:dyDescent="0.25">
      <c r="A13" s="1">
        <v>500</v>
      </c>
      <c r="B13" s="1">
        <v>100</v>
      </c>
      <c r="C13" s="1">
        <f t="shared" si="11"/>
        <v>50</v>
      </c>
      <c r="D13" s="1">
        <v>10.97</v>
      </c>
      <c r="E13" s="1">
        <v>5</v>
      </c>
      <c r="F13" s="5">
        <f t="shared" si="12"/>
        <v>5</v>
      </c>
      <c r="G13" s="6">
        <f>I13*0.023*1.4</f>
        <v>0.73381950774840465</v>
      </c>
      <c r="H13" s="6">
        <f t="shared" si="13"/>
        <v>21.476754785779399</v>
      </c>
      <c r="I13" s="5">
        <f t="shared" si="14"/>
        <v>22.789425706472194</v>
      </c>
      <c r="K13" s="1">
        <f t="shared" si="3"/>
        <v>27.210574293527802</v>
      </c>
      <c r="L13" s="3" t="s">
        <v>14</v>
      </c>
    </row>
    <row r="14" spans="1:12" x14ac:dyDescent="0.25">
      <c r="A14" s="1">
        <v>500</v>
      </c>
      <c r="B14" s="1">
        <v>100</v>
      </c>
      <c r="C14" s="1">
        <f t="shared" si="11"/>
        <v>50</v>
      </c>
      <c r="D14" s="1">
        <v>8.0399999999999991</v>
      </c>
      <c r="E14" s="1">
        <v>5</v>
      </c>
      <c r="F14">
        <f t="shared" si="12"/>
        <v>5</v>
      </c>
      <c r="G14">
        <f>I14*0.023*1.1</f>
        <v>0.78669154228855731</v>
      </c>
      <c r="H14">
        <f t="shared" si="13"/>
        <v>13.11878109452736</v>
      </c>
      <c r="I14">
        <f t="shared" si="14"/>
        <v>31.094527363184081</v>
      </c>
      <c r="K14" s="1">
        <f t="shared" si="3"/>
        <v>18.905472636815919</v>
      </c>
      <c r="L14" s="3" t="s">
        <v>3</v>
      </c>
    </row>
    <row r="15" spans="1:12" x14ac:dyDescent="0.25">
      <c r="A15" s="1">
        <v>500</v>
      </c>
      <c r="B15" s="1">
        <v>100</v>
      </c>
      <c r="C15" s="1">
        <f t="shared" ref="C15:C17" si="15">A15/1000*B15</f>
        <v>50</v>
      </c>
      <c r="D15" s="1">
        <v>8.0399999999999991</v>
      </c>
      <c r="E15" s="1">
        <v>5</v>
      </c>
      <c r="F15" s="7">
        <f t="shared" ref="F15:F17" si="16">C15/10</f>
        <v>5</v>
      </c>
      <c r="G15" s="7">
        <f>I15*0.023*1.2</f>
        <v>0.85820895522388063</v>
      </c>
      <c r="H15" s="7">
        <f t="shared" ref="H15:H17" si="17">C15-F15-G15-I15</f>
        <v>13.047263681592039</v>
      </c>
      <c r="I15" s="7">
        <f t="shared" ref="I15:I17" si="18">C15*E15/D15</f>
        <v>31.094527363184081</v>
      </c>
      <c r="K15" s="1">
        <f t="shared" si="3"/>
        <v>18.905472636815919</v>
      </c>
      <c r="L15" s="3" t="s">
        <v>4</v>
      </c>
    </row>
    <row r="16" spans="1:12" x14ac:dyDescent="0.25">
      <c r="A16" s="1">
        <v>500</v>
      </c>
      <c r="B16" s="1">
        <v>100</v>
      </c>
      <c r="C16" s="1">
        <f t="shared" si="15"/>
        <v>50</v>
      </c>
      <c r="D16" s="1">
        <v>8.0399999999999991</v>
      </c>
      <c r="E16" s="1">
        <v>5</v>
      </c>
      <c r="F16" s="2">
        <f t="shared" si="16"/>
        <v>5</v>
      </c>
      <c r="G16" s="2">
        <f>I16*0.023*1.3</f>
        <v>0.92972636815920406</v>
      </c>
      <c r="H16" s="2">
        <f t="shared" si="17"/>
        <v>12.975746268656717</v>
      </c>
      <c r="I16" s="2">
        <f t="shared" si="18"/>
        <v>31.094527363184081</v>
      </c>
      <c r="K16" s="1">
        <f t="shared" si="3"/>
        <v>18.905472636815922</v>
      </c>
      <c r="L16" s="3" t="s">
        <v>13</v>
      </c>
    </row>
    <row r="17" spans="1:12" x14ac:dyDescent="0.25">
      <c r="A17" s="1">
        <v>500</v>
      </c>
      <c r="B17" s="1">
        <v>100</v>
      </c>
      <c r="C17" s="1">
        <f t="shared" si="15"/>
        <v>50</v>
      </c>
      <c r="D17" s="1">
        <v>8.0399999999999991</v>
      </c>
      <c r="E17" s="1">
        <v>5</v>
      </c>
      <c r="F17" s="5">
        <f t="shared" si="16"/>
        <v>5</v>
      </c>
      <c r="G17" s="5">
        <f>I17*0.023*1.4</f>
        <v>1.0012437810945274</v>
      </c>
      <c r="H17" s="5">
        <f t="shared" si="17"/>
        <v>12.904228855721389</v>
      </c>
      <c r="I17" s="5">
        <f t="shared" si="18"/>
        <v>31.094527363184081</v>
      </c>
      <c r="K17" s="1">
        <f t="shared" si="3"/>
        <v>18.905472636815915</v>
      </c>
      <c r="L17" s="3" t="s">
        <v>14</v>
      </c>
    </row>
    <row r="26" spans="1:12" x14ac:dyDescent="0.25">
      <c r="H26">
        <v>0.22</v>
      </c>
      <c r="I26">
        <v>0.23</v>
      </c>
      <c r="J26">
        <f>I26/H26</f>
        <v>1.0454545454545454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2018-03-09T06:55:06Z</dcterms:modified>
</cp:coreProperties>
</file>