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6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kl/REPOES/Bancor/JupyLiteCarbonSim/content/demo7-4/scenarios/"/>
    </mc:Choice>
  </mc:AlternateContent>
  <xr:revisionPtr revIDLastSave="0" documentId="13_ncr:1_{05021D34-156C-3F4C-A246-34C5DDC32389}" xr6:coauthVersionLast="47" xr6:coauthVersionMax="47" xr10:uidLastSave="{00000000-0000-0000-0000-000000000000}"/>
  <bookViews>
    <workbookView xWindow="2620" yWindow="1080" windowWidth="25180" windowHeight="125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5" i="1" l="1"/>
  <c r="Q5" i="1"/>
  <c r="B5" i="1"/>
  <c r="C5" i="1" s="1"/>
  <c r="S4" i="1"/>
  <c r="Q4" i="1"/>
  <c r="B4" i="1"/>
  <c r="C4" i="1" s="1"/>
  <c r="S3" i="1"/>
  <c r="Q3" i="1"/>
  <c r="B3" i="1"/>
  <c r="C3" i="1" s="1"/>
  <c r="B6" i="1"/>
  <c r="C6" i="1" s="1"/>
  <c r="J6" i="1"/>
  <c r="S6" i="1"/>
  <c r="J7" i="1"/>
  <c r="S7" i="1"/>
  <c r="J8" i="1"/>
  <c r="S8" i="1"/>
  <c r="J9" i="1"/>
  <c r="S9" i="1"/>
  <c r="J10" i="1"/>
  <c r="S10" i="1"/>
  <c r="J11" i="1"/>
  <c r="S11" i="1"/>
  <c r="B12" i="1"/>
  <c r="C12" i="1" s="1"/>
  <c r="J12" i="1"/>
  <c r="Q12" i="1"/>
  <c r="S12" i="1"/>
  <c r="J13" i="1"/>
  <c r="Q13" i="1"/>
  <c r="S13" i="1"/>
  <c r="J14" i="1"/>
  <c r="Q14" i="1"/>
  <c r="S14" i="1"/>
  <c r="J15" i="1"/>
  <c r="Q15" i="1"/>
  <c r="S15" i="1"/>
  <c r="J16" i="1"/>
  <c r="Q16" i="1"/>
  <c r="S16" i="1"/>
  <c r="J17" i="1"/>
  <c r="Q17" i="1"/>
  <c r="S17" i="1"/>
  <c r="J18" i="1"/>
  <c r="S18" i="1"/>
  <c r="J19" i="1"/>
  <c r="Q19" i="1"/>
  <c r="S19" i="1"/>
  <c r="J20" i="1"/>
  <c r="Q20" i="1"/>
  <c r="S20" i="1"/>
  <c r="J21" i="1"/>
  <c r="Q21" i="1"/>
  <c r="S21" i="1"/>
  <c r="J22" i="1"/>
  <c r="Q22" i="1"/>
  <c r="S22" i="1"/>
  <c r="B23" i="1"/>
  <c r="B24" i="1" s="1"/>
  <c r="Q23" i="1"/>
  <c r="S23" i="1"/>
  <c r="Q24" i="1"/>
  <c r="S24" i="1"/>
  <c r="Q25" i="1"/>
  <c r="S25" i="1"/>
  <c r="Q26" i="1"/>
  <c r="S26" i="1"/>
  <c r="Q27" i="1"/>
  <c r="S27" i="1"/>
  <c r="B28" i="1"/>
  <c r="B29" i="1" s="1"/>
  <c r="C29" i="1" s="1"/>
  <c r="Q28" i="1"/>
  <c r="S28" i="1"/>
  <c r="Q29" i="1"/>
  <c r="S29" i="1"/>
  <c r="B30" i="1"/>
  <c r="B31" i="1" s="1"/>
  <c r="Q30" i="1"/>
  <c r="S30" i="1"/>
  <c r="Q31" i="1"/>
  <c r="S31" i="1"/>
  <c r="Q32" i="1"/>
  <c r="S32" i="1"/>
  <c r="S2" i="1"/>
  <c r="Q2" i="1"/>
  <c r="J2" i="1"/>
  <c r="B2" i="1"/>
  <c r="C2" i="1" s="1"/>
  <c r="S44" i="1"/>
  <c r="Q44" i="1"/>
  <c r="S43" i="1"/>
  <c r="Q43" i="1"/>
  <c r="S42" i="1"/>
  <c r="Q42" i="1"/>
  <c r="S41" i="1"/>
  <c r="Q41" i="1"/>
  <c r="S40" i="1"/>
  <c r="Q40" i="1"/>
  <c r="S39" i="1"/>
  <c r="Q39" i="1"/>
  <c r="S38" i="1"/>
  <c r="Q38" i="1"/>
  <c r="S37" i="1"/>
  <c r="Q37" i="1"/>
  <c r="S36" i="1"/>
  <c r="Q36" i="1"/>
  <c r="S35" i="1"/>
  <c r="Q35" i="1"/>
  <c r="S50" i="1"/>
  <c r="Q50" i="1"/>
  <c r="S49" i="1"/>
  <c r="Q49" i="1"/>
  <c r="S48" i="1"/>
  <c r="Q48" i="1"/>
  <c r="S47" i="1"/>
  <c r="Q47" i="1"/>
  <c r="S46" i="1"/>
  <c r="Q46" i="1"/>
  <c r="S45" i="1"/>
  <c r="Q45" i="1"/>
  <c r="S34" i="1"/>
  <c r="Q34" i="1"/>
  <c r="S33" i="1"/>
  <c r="Q33" i="1"/>
  <c r="C28" i="1" l="1"/>
  <c r="B7" i="1"/>
  <c r="B8" i="1" s="1"/>
  <c r="B9" i="1" s="1"/>
  <c r="C30" i="1"/>
  <c r="B32" i="1"/>
  <c r="C32" i="1" s="1"/>
  <c r="C31" i="1"/>
  <c r="B13" i="1"/>
  <c r="B14" i="1" s="1"/>
  <c r="C14" i="1" s="1"/>
  <c r="C23" i="1"/>
  <c r="C8" i="1"/>
  <c r="C24" i="1"/>
  <c r="B25" i="1"/>
  <c r="C7" i="1"/>
  <c r="C13" i="1" l="1"/>
  <c r="B15" i="1"/>
  <c r="C25" i="1"/>
  <c r="B26" i="1"/>
  <c r="C15" i="1"/>
  <c r="B16" i="1"/>
  <c r="B10" i="1"/>
  <c r="C9" i="1"/>
  <c r="C10" i="1" l="1"/>
  <c r="B11" i="1"/>
  <c r="C11" i="1" s="1"/>
  <c r="C26" i="1"/>
  <c r="B27" i="1"/>
  <c r="C27" i="1" s="1"/>
  <c r="C16" i="1"/>
  <c r="B17" i="1"/>
  <c r="B33" i="1"/>
  <c r="C17" i="1" l="1"/>
  <c r="B18" i="1"/>
  <c r="B34" i="1"/>
  <c r="B35" i="1" s="1"/>
  <c r="C33" i="1"/>
  <c r="B19" i="1" l="1"/>
  <c r="C18" i="1"/>
  <c r="B36" i="1"/>
  <c r="C35" i="1"/>
  <c r="C34" i="1"/>
  <c r="B20" i="1" l="1"/>
  <c r="C19" i="1"/>
  <c r="C36" i="1"/>
  <c r="B37" i="1"/>
  <c r="C20" i="1" l="1"/>
  <c r="B21" i="1"/>
  <c r="B38" i="1"/>
  <c r="C37" i="1"/>
  <c r="B22" i="1" l="1"/>
  <c r="C22" i="1" s="1"/>
  <c r="C21" i="1"/>
  <c r="C38" i="1"/>
  <c r="B39" i="1"/>
  <c r="B40" i="1" l="1"/>
  <c r="C39" i="1"/>
  <c r="C40" i="1" l="1"/>
  <c r="B41" i="1"/>
  <c r="B42" i="1" l="1"/>
  <c r="C41" i="1"/>
  <c r="C42" i="1" l="1"/>
  <c r="B43" i="1"/>
  <c r="B44" i="1" l="1"/>
  <c r="C43" i="1"/>
  <c r="C44" i="1" l="1"/>
  <c r="B45" i="1"/>
  <c r="B46" i="1" l="1"/>
  <c r="C45" i="1"/>
  <c r="B47" i="1" l="1"/>
  <c r="C46" i="1"/>
  <c r="B48" i="1" l="1"/>
  <c r="C47" i="1"/>
  <c r="C48" i="1" l="1"/>
  <c r="B49" i="1"/>
  <c r="C49" i="1" l="1"/>
  <c r="B50" i="1"/>
  <c r="C50" i="1" s="1"/>
</calcChain>
</file>

<file path=xl/sharedStrings.xml><?xml version="1.0" encoding="utf-8"?>
<sst xmlns="http://schemas.openxmlformats.org/spreadsheetml/2006/main" count="297" uniqueCount="56">
  <si>
    <t>scid</t>
  </si>
  <si>
    <t>data_id</t>
  </si>
  <si>
    <t>data_col</t>
  </si>
  <si>
    <t>data_startpc</t>
  </si>
  <si>
    <t>data_lenpc</t>
  </si>
  <si>
    <t>data_pathmindt</t>
  </si>
  <si>
    <t>data_invert</t>
  </si>
  <si>
    <t>data_interpolate</t>
  </si>
  <si>
    <t>data_piperiod</t>
  </si>
  <si>
    <t>data_pifactor</t>
  </si>
  <si>
    <t>strat_m</t>
  </si>
  <si>
    <t>strat_g</t>
  </si>
  <si>
    <t>strat_wbuy</t>
  </si>
  <si>
    <t>strat_wsell</t>
  </si>
  <si>
    <t>strat_ubuy</t>
  </si>
  <si>
    <t>strat_usell</t>
  </si>
  <si>
    <t>strat_cashpc</t>
  </si>
  <si>
    <t>strat_tvl</t>
  </si>
  <si>
    <t>COINS-ETH</t>
  </si>
  <si>
    <t>BTC/ETH</t>
  </si>
  <si>
    <t>2021-01-01</t>
  </si>
  <si>
    <t>mgw</t>
  </si>
  <si>
    <t>scgroup</t>
  </si>
  <si>
    <t>strat_type</t>
  </si>
  <si>
    <t>id0</t>
  </si>
  <si>
    <t>comment</t>
  </si>
  <si>
    <t>BTC/ETH crab scenario</t>
  </si>
  <si>
    <t>range moved higher</t>
  </si>
  <si>
    <t>wider range</t>
  </si>
  <si>
    <t>slightly higher and wider</t>
  </si>
  <si>
    <t>trending scenario as comparison</t>
  </si>
  <si>
    <t>trend down capturing final range</t>
  </si>
  <si>
    <t>also capturing the final range vol</t>
  </si>
  <si>
    <t>Crabwalk (BTC/ETH)</t>
  </si>
  <si>
    <t>Trend down (BTC/ETH )</t>
  </si>
  <si>
    <t>Trend up (ETH/BTC )</t>
  </si>
  <si>
    <t>na</t>
  </si>
  <si>
    <t>selling below top and end [cf hodl]</t>
  </si>
  <si>
    <t>capturing upward move, selling at top [cf hodl]</t>
  </si>
  <si>
    <t>2020-01-01</t>
  </si>
  <si>
    <t>COS</t>
  </si>
  <si>
    <t>p-a-01</t>
  </si>
  <si>
    <t>p-a-00</t>
  </si>
  <si>
    <t>p-a-02</t>
  </si>
  <si>
    <t>p-a-03</t>
  </si>
  <si>
    <t>buy low, sell high (1 cycle)</t>
  </si>
  <si>
    <t>2 cycles</t>
  </si>
  <si>
    <t>3 cycles</t>
  </si>
  <si>
    <t>6 cycles</t>
  </si>
  <si>
    <t>4 cycles</t>
  </si>
  <si>
    <t>p-a-04</t>
  </si>
  <si>
    <t>p-a-05</t>
  </si>
  <si>
    <t>Explainer (cycles)</t>
  </si>
  <si>
    <t>Explainer (gap and width)</t>
  </si>
  <si>
    <t>Intro</t>
  </si>
  <si>
    <t>buy low, sell 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</si>
</sst>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"/>
    <numFmt numFmtId="165" formatCode="0.0%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42">
    <xf numFmtId="0" fontId="0" fillId="0" borderId="0" xfId="0"/>
    <xf numFmtId="0" fontId="0" fillId="0" borderId="0" xfId="0" applyAlignment="1">
      <alignment horizontal="left"/>
    </xf>
    <xf numFmtId="0" fontId="0" fillId="3" borderId="0" xfId="0" applyFill="1" applyAlignment="1">
      <alignment horizontal="left"/>
    </xf>
    <xf numFmtId="0" fontId="4" fillId="3" borderId="0" xfId="0" applyFont="1" applyFill="1" applyAlignment="1">
      <alignment horizontal="left"/>
    </xf>
    <xf numFmtId="0" fontId="0" fillId="0" borderId="0" xfId="0" applyAlignment="1">
      <alignment horizontal="center"/>
    </xf>
    <xf numFmtId="43" fontId="0" fillId="3" borderId="0" xfId="1" applyFont="1" applyFill="1" applyAlignment="1">
      <alignment horizontal="center"/>
    </xf>
    <xf numFmtId="43" fontId="4" fillId="3" borderId="0" xfId="1" applyFont="1" applyFill="1" applyAlignment="1">
      <alignment horizontal="center"/>
    </xf>
    <xf numFmtId="0" fontId="1" fillId="5" borderId="1" xfId="0" applyFont="1" applyFill="1" applyBorder="1" applyAlignment="1">
      <alignment horizontal="center" vertical="top"/>
    </xf>
    <xf numFmtId="0" fontId="0" fillId="6" borderId="0" xfId="0" applyFill="1" applyAlignment="1">
      <alignment horizontal="center"/>
    </xf>
    <xf numFmtId="0" fontId="4" fillId="6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1" fillId="9" borderId="1" xfId="0" applyFont="1" applyFill="1" applyBorder="1" applyAlignment="1">
      <alignment horizontal="center" vertical="top"/>
    </xf>
    <xf numFmtId="0" fontId="6" fillId="6" borderId="1" xfId="0" applyFont="1" applyFill="1" applyBorder="1" applyAlignment="1">
      <alignment horizontal="center" vertical="top"/>
    </xf>
    <xf numFmtId="0" fontId="7" fillId="4" borderId="0" xfId="0" applyFont="1" applyFill="1" applyAlignment="1">
      <alignment horizontal="center"/>
    </xf>
    <xf numFmtId="9" fontId="7" fillId="4" borderId="0" xfId="2" applyFont="1" applyFill="1" applyAlignment="1">
      <alignment horizontal="center"/>
    </xf>
    <xf numFmtId="0" fontId="1" fillId="10" borderId="1" xfId="0" applyFont="1" applyFill="1" applyBorder="1" applyAlignment="1">
      <alignment horizontal="center" vertical="top"/>
    </xf>
    <xf numFmtId="9" fontId="0" fillId="11" borderId="0" xfId="2" applyFont="1" applyFill="1" applyAlignment="1">
      <alignment horizontal="center"/>
    </xf>
    <xf numFmtId="9" fontId="4" fillId="11" borderId="0" xfId="2" applyFont="1" applyFill="1" applyAlignment="1">
      <alignment horizontal="center"/>
    </xf>
    <xf numFmtId="0" fontId="0" fillId="11" borderId="0" xfId="0" applyFill="1" applyAlignment="1">
      <alignment horizontal="center"/>
    </xf>
    <xf numFmtId="0" fontId="4" fillId="11" borderId="0" xfId="0" applyFont="1" applyFill="1" applyAlignment="1">
      <alignment horizontal="center"/>
    </xf>
    <xf numFmtId="0" fontId="1" fillId="8" borderId="1" xfId="0" applyFont="1" applyFill="1" applyBorder="1" applyAlignment="1">
      <alignment horizontal="center" vertical="top"/>
    </xf>
    <xf numFmtId="9" fontId="0" fillId="12" borderId="0" xfId="2" applyFont="1" applyFill="1" applyAlignment="1">
      <alignment horizontal="center"/>
    </xf>
    <xf numFmtId="9" fontId="4" fillId="12" borderId="0" xfId="2" applyFont="1" applyFill="1" applyAlignment="1">
      <alignment horizontal="center"/>
    </xf>
    <xf numFmtId="0" fontId="0" fillId="2" borderId="0" xfId="0" applyFill="1" applyAlignment="1">
      <alignment horizontal="center"/>
    </xf>
    <xf numFmtId="0" fontId="4" fillId="2" borderId="0" xfId="0" applyFont="1" applyFill="1" applyAlignment="1">
      <alignment horizontal="center"/>
    </xf>
    <xf numFmtId="0" fontId="1" fillId="13" borderId="1" xfId="0" applyFont="1" applyFill="1" applyBorder="1" applyAlignment="1">
      <alignment horizontal="center" vertical="top"/>
    </xf>
    <xf numFmtId="0" fontId="0" fillId="14" borderId="0" xfId="0" applyFill="1" applyAlignment="1">
      <alignment horizontal="center"/>
    </xf>
    <xf numFmtId="0" fontId="4" fillId="14" borderId="0" xfId="0" applyFont="1" applyFill="1" applyAlignment="1">
      <alignment horizontal="center"/>
    </xf>
    <xf numFmtId="9" fontId="4" fillId="4" borderId="0" xfId="2" applyFont="1" applyFill="1" applyAlignment="1">
      <alignment horizontal="center"/>
    </xf>
    <xf numFmtId="0" fontId="1" fillId="5" borderId="1" xfId="0" applyFont="1" applyFill="1" applyBorder="1" applyAlignment="1">
      <alignment vertical="top"/>
    </xf>
    <xf numFmtId="43" fontId="0" fillId="3" borderId="0" xfId="1" applyFont="1" applyFill="1" applyAlignment="1"/>
    <xf numFmtId="43" fontId="4" fillId="3" borderId="0" xfId="1" applyFont="1" applyFill="1" applyAlignment="1"/>
    <xf numFmtId="0" fontId="1" fillId="15" borderId="1" xfId="0" applyFont="1" applyFill="1" applyBorder="1" applyAlignment="1">
      <alignment horizontal="center" vertical="top"/>
    </xf>
    <xf numFmtId="0" fontId="0" fillId="7" borderId="0" xfId="0" applyFill="1" applyAlignment="1">
      <alignment horizontal="center"/>
    </xf>
    <xf numFmtId="0" fontId="4" fillId="7" borderId="0" xfId="0" applyFont="1" applyFill="1" applyAlignment="1">
      <alignment horizontal="center"/>
    </xf>
    <xf numFmtId="164" fontId="0" fillId="7" borderId="0" xfId="0" applyNumberFormat="1" applyFill="1" applyAlignment="1">
      <alignment horizontal="center"/>
    </xf>
    <xf numFmtId="9" fontId="0" fillId="7" borderId="0" xfId="2" applyFont="1" applyFill="1" applyAlignment="1">
      <alignment horizontal="center"/>
    </xf>
    <xf numFmtId="164" fontId="4" fillId="7" borderId="0" xfId="0" applyNumberFormat="1" applyFont="1" applyFill="1" applyAlignment="1">
      <alignment horizontal="center"/>
    </xf>
    <xf numFmtId="9" fontId="4" fillId="7" borderId="0" xfId="2" applyFont="1" applyFill="1" applyAlignment="1">
      <alignment horizontal="center"/>
    </xf>
    <xf numFmtId="0" fontId="0" fillId="11" borderId="0" xfId="0" quotePrefix="1" applyFill="1" applyAlignment="1">
      <alignment horizontal="center"/>
    </xf>
    <xf numFmtId="165" fontId="0" fillId="11" borderId="0" xfId="2" applyNumberFormat="1" applyFont="1" applyFill="1" applyAlignment="1">
      <alignment horizontal="center"/>
    </xf>
  </cellXfs>
  <cellStyles count="3">
    <cellStyle name="Comma" xfId="1" builtinId="3"/>
    <cellStyle name="Normal" xfId="0" builtinId="0"/>
    <cellStyle name="Per 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50"/>
  <sheetViews>
    <sheetView tabSelected="1" zoomScale="125" zoomScaleNormal="125" workbookViewId="0">
      <pane xSplit="3" ySplit="1" topLeftCell="Q2" activePane="bottomRight" state="frozenSplit"/>
      <selection pane="topRight" activeCell="H1" sqref="H1"/>
      <selection pane="bottomLeft" activeCell="A11" sqref="A11"/>
      <selection pane="bottomRight" activeCell="V5" sqref="V5"/>
    </sheetView>
  </sheetViews>
  <sheetFormatPr baseColWidth="10" defaultColWidth="8.83203125" defaultRowHeight="15" x14ac:dyDescent="0.2"/>
  <cols>
    <col min="1" max="1" width="29.1640625" style="4" customWidth="1"/>
    <col min="2" max="2" width="9.83203125" style="4" customWidth="1"/>
    <col min="3" max="3" width="8.83203125" style="4"/>
    <col min="4" max="4" width="13.1640625" style="4" customWidth="1"/>
    <col min="5" max="5" width="13.6640625" style="4" customWidth="1"/>
    <col min="6" max="6" width="14.1640625" style="4" customWidth="1"/>
    <col min="7" max="7" width="15.1640625" style="4" customWidth="1"/>
    <col min="8" max="9" width="11.6640625" style="4" customWidth="1"/>
    <col min="10" max="11" width="12.6640625" style="4" customWidth="1"/>
    <col min="12" max="12" width="15.83203125" style="4" customWidth="1"/>
    <col min="13" max="13" width="11.1640625" style="4" customWidth="1"/>
    <col min="14" max="19" width="10.83203125" style="4" customWidth="1"/>
    <col min="20" max="21" width="12.33203125" style="4" customWidth="1"/>
    <col min="22" max="22" width="60.5" customWidth="1"/>
    <col min="23" max="16384" width="8.83203125" style="1"/>
  </cols>
  <sheetData>
    <row r="1" spans="1:22" x14ac:dyDescent="0.2">
      <c r="A1" s="26" t="s">
        <v>22</v>
      </c>
      <c r="B1" s="26" t="s">
        <v>24</v>
      </c>
      <c r="C1" s="26" t="s">
        <v>0</v>
      </c>
      <c r="D1" s="33" t="s">
        <v>1</v>
      </c>
      <c r="E1" s="33" t="s">
        <v>2</v>
      </c>
      <c r="F1" s="33" t="s">
        <v>6</v>
      </c>
      <c r="G1" s="33" t="s">
        <v>7</v>
      </c>
      <c r="H1" s="33" t="s">
        <v>8</v>
      </c>
      <c r="I1" s="33" t="s">
        <v>9</v>
      </c>
      <c r="J1" s="16" t="s">
        <v>3</v>
      </c>
      <c r="K1" s="16" t="s">
        <v>4</v>
      </c>
      <c r="L1" s="16" t="s">
        <v>5</v>
      </c>
      <c r="M1" s="12" t="s">
        <v>23</v>
      </c>
      <c r="N1" s="13" t="s">
        <v>10</v>
      </c>
      <c r="O1" s="13" t="s">
        <v>11</v>
      </c>
      <c r="P1" s="13" t="s">
        <v>12</v>
      </c>
      <c r="Q1" s="13" t="s">
        <v>13</v>
      </c>
      <c r="R1" s="13" t="s">
        <v>14</v>
      </c>
      <c r="S1" s="13" t="s">
        <v>15</v>
      </c>
      <c r="T1" s="21" t="s">
        <v>16</v>
      </c>
      <c r="U1" s="7" t="s">
        <v>17</v>
      </c>
      <c r="V1" s="30" t="s">
        <v>25</v>
      </c>
    </row>
    <row r="2" spans="1:22" s="2" customFormat="1" x14ac:dyDescent="0.2">
      <c r="A2" s="27" t="s">
        <v>54</v>
      </c>
      <c r="B2" s="27">
        <f t="shared" ref="B2" si="0">IF(A2=A1,B1+1,1)</f>
        <v>1</v>
      </c>
      <c r="C2" s="27" t="str">
        <f t="shared" ref="C2" si="1">A2&amp;" - "&amp;B2</f>
        <v>Intro - 1</v>
      </c>
      <c r="D2" s="10" t="s">
        <v>40</v>
      </c>
      <c r="E2" s="10" t="s">
        <v>43</v>
      </c>
      <c r="F2" s="24" t="b">
        <v>0</v>
      </c>
      <c r="G2" s="34" t="b">
        <v>0</v>
      </c>
      <c r="H2" s="36">
        <v>1</v>
      </c>
      <c r="I2" s="37">
        <v>1</v>
      </c>
      <c r="J2" s="41">
        <f t="shared" ref="J2" si="2">0.25/(2+1)</f>
        <v>8.3333333333333329E-2</v>
      </c>
      <c r="K2" s="17">
        <v>1</v>
      </c>
      <c r="L2" s="40" t="s">
        <v>39</v>
      </c>
      <c r="M2" s="8" t="s">
        <v>21</v>
      </c>
      <c r="N2" s="14">
        <v>100</v>
      </c>
      <c r="O2" s="15">
        <v>0.2</v>
      </c>
      <c r="P2" s="15">
        <v>0.1</v>
      </c>
      <c r="Q2" s="29">
        <f t="shared" ref="Q2" si="3">P2</f>
        <v>0.1</v>
      </c>
      <c r="R2" s="15">
        <v>0</v>
      </c>
      <c r="S2" s="29">
        <f t="shared" ref="S2" si="4">R2</f>
        <v>0</v>
      </c>
      <c r="T2" s="22">
        <v>1</v>
      </c>
      <c r="U2" s="5">
        <v>1000</v>
      </c>
      <c r="V2" s="31" t="s">
        <v>55</v>
      </c>
    </row>
    <row r="3" spans="1:22" s="2" customFormat="1" x14ac:dyDescent="0.2">
      <c r="A3" s="27" t="s">
        <v>54</v>
      </c>
      <c r="B3" s="27">
        <f>IF(A3=A2,B2+1,1)</f>
        <v>2</v>
      </c>
      <c r="C3" s="27" t="str">
        <f>A3&amp;" - "&amp;B3</f>
        <v>Intro - 2</v>
      </c>
      <c r="D3" s="10" t="s">
        <v>18</v>
      </c>
      <c r="E3" s="10" t="s">
        <v>19</v>
      </c>
      <c r="F3" s="24" t="b">
        <v>0</v>
      </c>
      <c r="G3" s="34" t="b">
        <v>0</v>
      </c>
      <c r="H3" s="36">
        <v>1</v>
      </c>
      <c r="I3" s="37">
        <v>1</v>
      </c>
      <c r="J3" s="17">
        <v>0.2</v>
      </c>
      <c r="K3" s="17">
        <v>1</v>
      </c>
      <c r="L3" s="19" t="s">
        <v>20</v>
      </c>
      <c r="M3" s="8" t="s">
        <v>21</v>
      </c>
      <c r="N3" s="14">
        <v>100</v>
      </c>
      <c r="O3" s="15">
        <v>0.1</v>
      </c>
      <c r="P3" s="15">
        <v>0.1</v>
      </c>
      <c r="Q3" s="29">
        <f>P3</f>
        <v>0.1</v>
      </c>
      <c r="R3" s="15">
        <v>0</v>
      </c>
      <c r="S3" s="29">
        <f>R3</f>
        <v>0</v>
      </c>
      <c r="T3" s="22">
        <v>0.5</v>
      </c>
      <c r="U3" s="5">
        <v>1000</v>
      </c>
      <c r="V3" s="31" t="s">
        <v>26</v>
      </c>
    </row>
    <row r="4" spans="1:22" s="2" customFormat="1" x14ac:dyDescent="0.2">
      <c r="A4" s="27" t="s">
        <v>54</v>
      </c>
      <c r="B4" s="27">
        <f>IF(A4=A3,B3+1,1)</f>
        <v>3</v>
      </c>
      <c r="C4" s="27" t="str">
        <f t="shared" ref="C4:C5" si="5">A4&amp;" - "&amp;B4</f>
        <v>Intro - 3</v>
      </c>
      <c r="D4" s="10" t="s">
        <v>18</v>
      </c>
      <c r="E4" s="10" t="s">
        <v>19</v>
      </c>
      <c r="F4" s="24" t="b">
        <v>0</v>
      </c>
      <c r="G4" s="34" t="b">
        <v>0</v>
      </c>
      <c r="H4" s="36">
        <v>1</v>
      </c>
      <c r="I4" s="37">
        <v>1</v>
      </c>
      <c r="J4" s="17">
        <v>0</v>
      </c>
      <c r="K4" s="17">
        <v>1</v>
      </c>
      <c r="L4" s="19" t="s">
        <v>20</v>
      </c>
      <c r="M4" s="8" t="s">
        <v>21</v>
      </c>
      <c r="N4" s="14">
        <v>100</v>
      </c>
      <c r="O4" s="15">
        <v>0.1</v>
      </c>
      <c r="P4" s="15">
        <v>0.1</v>
      </c>
      <c r="Q4" s="29">
        <f t="shared" ref="Q4:Q5" si="6">P4</f>
        <v>0.1</v>
      </c>
      <c r="R4" s="15">
        <v>0</v>
      </c>
      <c r="S4" s="29">
        <f t="shared" ref="S4:S5" si="7">R4</f>
        <v>0</v>
      </c>
      <c r="T4" s="22">
        <v>0.5</v>
      </c>
      <c r="U4" s="5">
        <v>1000</v>
      </c>
      <c r="V4" s="31" t="s">
        <v>31</v>
      </c>
    </row>
    <row r="5" spans="1:22" s="2" customFormat="1" x14ac:dyDescent="0.2">
      <c r="A5" s="27" t="s">
        <v>54</v>
      </c>
      <c r="B5" s="27">
        <f>IF(A5=A4,B4+1,1)</f>
        <v>4</v>
      </c>
      <c r="C5" s="27" t="str">
        <f t="shared" si="5"/>
        <v>Intro - 4</v>
      </c>
      <c r="D5" s="10" t="s">
        <v>18</v>
      </c>
      <c r="E5" s="10" t="s">
        <v>19</v>
      </c>
      <c r="F5" s="24" t="b">
        <v>1</v>
      </c>
      <c r="G5" s="34" t="b">
        <v>0</v>
      </c>
      <c r="H5" s="36">
        <v>1</v>
      </c>
      <c r="I5" s="37">
        <v>1</v>
      </c>
      <c r="J5" s="17">
        <v>0</v>
      </c>
      <c r="K5" s="17">
        <v>1</v>
      </c>
      <c r="L5" s="19" t="s">
        <v>20</v>
      </c>
      <c r="M5" s="8" t="s">
        <v>21</v>
      </c>
      <c r="N5" s="14">
        <v>180</v>
      </c>
      <c r="O5" s="15">
        <v>0.6</v>
      </c>
      <c r="P5" s="15">
        <v>0.1</v>
      </c>
      <c r="Q5" s="29">
        <f t="shared" si="6"/>
        <v>0.1</v>
      </c>
      <c r="R5" s="15">
        <v>0</v>
      </c>
      <c r="S5" s="29">
        <f t="shared" si="7"/>
        <v>0</v>
      </c>
      <c r="T5" s="22">
        <v>0</v>
      </c>
      <c r="U5" s="5">
        <v>1000</v>
      </c>
      <c r="V5" s="31" t="s">
        <v>37</v>
      </c>
    </row>
    <row r="6" spans="1:22" s="2" customFormat="1" x14ac:dyDescent="0.2">
      <c r="A6" s="27" t="s">
        <v>52</v>
      </c>
      <c r="B6" s="27">
        <f>IF(A6=A5,B5+1,1)</f>
        <v>1</v>
      </c>
      <c r="C6" s="27" t="str">
        <f t="shared" ref="C6:C22" si="8">A6&amp;" - "&amp;B6</f>
        <v>Explainer (cycles) - 1</v>
      </c>
      <c r="D6" s="10" t="s">
        <v>40</v>
      </c>
      <c r="E6" s="10" t="s">
        <v>42</v>
      </c>
      <c r="F6" s="24" t="b">
        <v>0</v>
      </c>
      <c r="G6" s="34" t="b">
        <v>0</v>
      </c>
      <c r="H6" s="36">
        <v>1</v>
      </c>
      <c r="I6" s="37">
        <v>1</v>
      </c>
      <c r="J6" s="41">
        <f>0.25/(0+1)</f>
        <v>0.25</v>
      </c>
      <c r="K6" s="17">
        <v>1</v>
      </c>
      <c r="L6" s="40" t="s">
        <v>39</v>
      </c>
      <c r="M6" s="8" t="s">
        <v>21</v>
      </c>
      <c r="N6" s="14">
        <v>100</v>
      </c>
      <c r="O6" s="15">
        <v>0.7</v>
      </c>
      <c r="P6" s="15">
        <v>0.8</v>
      </c>
      <c r="Q6" s="15">
        <v>0.2</v>
      </c>
      <c r="R6" s="15">
        <v>0</v>
      </c>
      <c r="S6" s="29">
        <f>R6</f>
        <v>0</v>
      </c>
      <c r="T6" s="22">
        <v>0.5</v>
      </c>
      <c r="U6" s="5">
        <v>1000</v>
      </c>
      <c r="V6" s="31" t="s">
        <v>45</v>
      </c>
    </row>
    <row r="7" spans="1:22" s="2" customFormat="1" x14ac:dyDescent="0.2">
      <c r="A7" s="27" t="s">
        <v>52</v>
      </c>
      <c r="B7" s="27">
        <f>IF(A7=A6,B6+1,1)</f>
        <v>2</v>
      </c>
      <c r="C7" s="27" t="str">
        <f t="shared" si="8"/>
        <v>Explainer (cycles) - 2</v>
      </c>
      <c r="D7" s="10" t="s">
        <v>40</v>
      </c>
      <c r="E7" s="10" t="s">
        <v>41</v>
      </c>
      <c r="F7" s="24" t="b">
        <v>0</v>
      </c>
      <c r="G7" s="34" t="b">
        <v>0</v>
      </c>
      <c r="H7" s="36">
        <v>1</v>
      </c>
      <c r="I7" s="37">
        <v>1</v>
      </c>
      <c r="J7" s="41">
        <f>0.25/(1+1)</f>
        <v>0.125</v>
      </c>
      <c r="K7" s="17">
        <v>1</v>
      </c>
      <c r="L7" s="40" t="s">
        <v>39</v>
      </c>
      <c r="M7" s="8" t="s">
        <v>21</v>
      </c>
      <c r="N7" s="14">
        <v>100</v>
      </c>
      <c r="O7" s="15">
        <v>0.7</v>
      </c>
      <c r="P7" s="15">
        <v>0.8</v>
      </c>
      <c r="Q7" s="15">
        <v>0.2</v>
      </c>
      <c r="R7" s="15">
        <v>0</v>
      </c>
      <c r="S7" s="29">
        <f>R7</f>
        <v>0</v>
      </c>
      <c r="T7" s="22">
        <v>0.5</v>
      </c>
      <c r="U7" s="5">
        <v>1000</v>
      </c>
      <c r="V7" s="31" t="s">
        <v>46</v>
      </c>
    </row>
    <row r="8" spans="1:22" s="2" customFormat="1" x14ac:dyDescent="0.2">
      <c r="A8" s="27" t="s">
        <v>52</v>
      </c>
      <c r="B8" s="27">
        <f>IF(A8=A7,B7+1,1)</f>
        <v>3</v>
      </c>
      <c r="C8" s="27" t="str">
        <f t="shared" si="8"/>
        <v>Explainer (cycles) - 3</v>
      </c>
      <c r="D8" s="10" t="s">
        <v>40</v>
      </c>
      <c r="E8" s="10" t="s">
        <v>43</v>
      </c>
      <c r="F8" s="24" t="b">
        <v>0</v>
      </c>
      <c r="G8" s="34" t="b">
        <v>0</v>
      </c>
      <c r="H8" s="36">
        <v>1</v>
      </c>
      <c r="I8" s="37">
        <v>1</v>
      </c>
      <c r="J8" s="41">
        <f>0.25/(2+1)</f>
        <v>8.3333333333333329E-2</v>
      </c>
      <c r="K8" s="17">
        <v>1</v>
      </c>
      <c r="L8" s="40" t="s">
        <v>39</v>
      </c>
      <c r="M8" s="8" t="s">
        <v>21</v>
      </c>
      <c r="N8" s="14">
        <v>100</v>
      </c>
      <c r="O8" s="15">
        <v>0.7</v>
      </c>
      <c r="P8" s="15">
        <v>0.8</v>
      </c>
      <c r="Q8" s="15">
        <v>0.2</v>
      </c>
      <c r="R8" s="15">
        <v>0</v>
      </c>
      <c r="S8" s="29">
        <f>R8</f>
        <v>0</v>
      </c>
      <c r="T8" s="22">
        <v>0.5</v>
      </c>
      <c r="U8" s="5">
        <v>1000</v>
      </c>
      <c r="V8" s="31" t="s">
        <v>47</v>
      </c>
    </row>
    <row r="9" spans="1:22" s="2" customFormat="1" x14ac:dyDescent="0.2">
      <c r="A9" s="27" t="s">
        <v>52</v>
      </c>
      <c r="B9" s="27">
        <f>IF(A9=A8,B8+1,1)</f>
        <v>4</v>
      </c>
      <c r="C9" s="27" t="str">
        <f t="shared" si="8"/>
        <v>Explainer (cycles) - 4</v>
      </c>
      <c r="D9" s="10" t="s">
        <v>40</v>
      </c>
      <c r="E9" s="10" t="s">
        <v>44</v>
      </c>
      <c r="F9" s="24" t="b">
        <v>0</v>
      </c>
      <c r="G9" s="34" t="b">
        <v>0</v>
      </c>
      <c r="H9" s="36">
        <v>1</v>
      </c>
      <c r="I9" s="37">
        <v>1</v>
      </c>
      <c r="J9" s="41">
        <f>0.25/(3+1)</f>
        <v>6.25E-2</v>
      </c>
      <c r="K9" s="17">
        <v>1</v>
      </c>
      <c r="L9" s="40" t="s">
        <v>39</v>
      </c>
      <c r="M9" s="8" t="s">
        <v>21</v>
      </c>
      <c r="N9" s="14">
        <v>100</v>
      </c>
      <c r="O9" s="15">
        <v>0.7</v>
      </c>
      <c r="P9" s="15">
        <v>0.8</v>
      </c>
      <c r="Q9" s="15">
        <v>0.2</v>
      </c>
      <c r="R9" s="15">
        <v>0</v>
      </c>
      <c r="S9" s="29">
        <f>R9</f>
        <v>0</v>
      </c>
      <c r="T9" s="22">
        <v>0.5</v>
      </c>
      <c r="U9" s="5">
        <v>1000</v>
      </c>
      <c r="V9" s="31" t="s">
        <v>49</v>
      </c>
    </row>
    <row r="10" spans="1:22" s="2" customFormat="1" x14ac:dyDescent="0.2">
      <c r="A10" s="27" t="s">
        <v>52</v>
      </c>
      <c r="B10" s="27">
        <f>IF(A10=A9,B9+1,1)</f>
        <v>5</v>
      </c>
      <c r="C10" s="27" t="str">
        <f t="shared" si="8"/>
        <v>Explainer (cycles) - 5</v>
      </c>
      <c r="D10" s="10" t="s">
        <v>40</v>
      </c>
      <c r="E10" s="10" t="s">
        <v>50</v>
      </c>
      <c r="F10" s="24" t="b">
        <v>0</v>
      </c>
      <c r="G10" s="34" t="b">
        <v>0</v>
      </c>
      <c r="H10" s="36">
        <v>1</v>
      </c>
      <c r="I10" s="37">
        <v>1</v>
      </c>
      <c r="J10" s="41">
        <f>0.25/(4+1)</f>
        <v>0.05</v>
      </c>
      <c r="K10" s="17">
        <v>1</v>
      </c>
      <c r="L10" s="40" t="s">
        <v>39</v>
      </c>
      <c r="M10" s="8" t="s">
        <v>21</v>
      </c>
      <c r="N10" s="14">
        <v>100</v>
      </c>
      <c r="O10" s="15">
        <v>0.7</v>
      </c>
      <c r="P10" s="15">
        <v>0.8</v>
      </c>
      <c r="Q10" s="15">
        <v>0.2</v>
      </c>
      <c r="R10" s="15">
        <v>0</v>
      </c>
      <c r="S10" s="29">
        <f>R10</f>
        <v>0</v>
      </c>
      <c r="T10" s="22">
        <v>0.5</v>
      </c>
      <c r="U10" s="5">
        <v>1000</v>
      </c>
      <c r="V10" s="31" t="s">
        <v>48</v>
      </c>
    </row>
    <row r="11" spans="1:22" s="2" customFormat="1" x14ac:dyDescent="0.2">
      <c r="A11" s="27" t="s">
        <v>52</v>
      </c>
      <c r="B11" s="27">
        <f>IF(A11=A10,B10+1,1)</f>
        <v>6</v>
      </c>
      <c r="C11" s="27" t="str">
        <f t="shared" si="8"/>
        <v>Explainer (cycles) - 6</v>
      </c>
      <c r="D11" s="10" t="s">
        <v>40</v>
      </c>
      <c r="E11" s="10" t="s">
        <v>51</v>
      </c>
      <c r="F11" s="24" t="b">
        <v>0</v>
      </c>
      <c r="G11" s="34" t="b">
        <v>0</v>
      </c>
      <c r="H11" s="36">
        <v>1</v>
      </c>
      <c r="I11" s="37">
        <v>1</v>
      </c>
      <c r="J11" s="41">
        <f>0.25/(5+1)</f>
        <v>4.1666666666666664E-2</v>
      </c>
      <c r="K11" s="17">
        <v>1</v>
      </c>
      <c r="L11" s="40" t="s">
        <v>39</v>
      </c>
      <c r="M11" s="8" t="s">
        <v>21</v>
      </c>
      <c r="N11" s="14">
        <v>100</v>
      </c>
      <c r="O11" s="15">
        <v>0.7</v>
      </c>
      <c r="P11" s="15">
        <v>0.8</v>
      </c>
      <c r="Q11" s="15">
        <v>0.2</v>
      </c>
      <c r="R11" s="15">
        <v>0</v>
      </c>
      <c r="S11" s="29">
        <f>R11</f>
        <v>0</v>
      </c>
      <c r="T11" s="22">
        <v>0.5</v>
      </c>
      <c r="U11" s="5">
        <v>1000</v>
      </c>
      <c r="V11" s="31" t="s">
        <v>48</v>
      </c>
    </row>
    <row r="12" spans="1:22" s="2" customFormat="1" x14ac:dyDescent="0.2">
      <c r="A12" s="27" t="s">
        <v>53</v>
      </c>
      <c r="B12" s="27">
        <f>IF(A12=A11,B11+1,1)</f>
        <v>1</v>
      </c>
      <c r="C12" s="27" t="str">
        <f t="shared" si="8"/>
        <v>Explainer (gap and width) - 1</v>
      </c>
      <c r="D12" s="10" t="s">
        <v>40</v>
      </c>
      <c r="E12" s="10" t="s">
        <v>43</v>
      </c>
      <c r="F12" s="24" t="b">
        <v>0</v>
      </c>
      <c r="G12" s="34" t="b">
        <v>0</v>
      </c>
      <c r="H12" s="36">
        <v>1</v>
      </c>
      <c r="I12" s="37">
        <v>1</v>
      </c>
      <c r="J12" s="41">
        <f>0.25/(2+1)</f>
        <v>8.3333333333333329E-2</v>
      </c>
      <c r="K12" s="17">
        <v>1</v>
      </c>
      <c r="L12" s="40" t="s">
        <v>39</v>
      </c>
      <c r="M12" s="8" t="s">
        <v>21</v>
      </c>
      <c r="N12" s="14">
        <v>100</v>
      </c>
      <c r="O12" s="15">
        <v>0.7</v>
      </c>
      <c r="P12" s="15">
        <v>0.1</v>
      </c>
      <c r="Q12" s="29">
        <f>P12</f>
        <v>0.1</v>
      </c>
      <c r="R12" s="15">
        <v>0</v>
      </c>
      <c r="S12" s="29">
        <f>R12</f>
        <v>0</v>
      </c>
      <c r="T12" s="22">
        <v>1</v>
      </c>
      <c r="U12" s="5">
        <v>1000</v>
      </c>
      <c r="V12" s="31" t="s">
        <v>47</v>
      </c>
    </row>
    <row r="13" spans="1:22" s="2" customFormat="1" x14ac:dyDescent="0.2">
      <c r="A13" s="27" t="s">
        <v>53</v>
      </c>
      <c r="B13" s="27">
        <f t="shared" ref="B13:B22" si="9">IF(A13=A12,B12+1,1)</f>
        <v>2</v>
      </c>
      <c r="C13" s="27" t="str">
        <f t="shared" si="8"/>
        <v>Explainer (gap and width) - 2</v>
      </c>
      <c r="D13" s="10" t="s">
        <v>40</v>
      </c>
      <c r="E13" s="10" t="s">
        <v>43</v>
      </c>
      <c r="F13" s="24" t="b">
        <v>0</v>
      </c>
      <c r="G13" s="34" t="b">
        <v>0</v>
      </c>
      <c r="H13" s="36">
        <v>1</v>
      </c>
      <c r="I13" s="37">
        <v>1</v>
      </c>
      <c r="J13" s="41">
        <f t="shared" ref="J12:J22" si="10">0.25/(2+1)</f>
        <v>8.3333333333333329E-2</v>
      </c>
      <c r="K13" s="17">
        <v>1</v>
      </c>
      <c r="L13" s="40" t="s">
        <v>39</v>
      </c>
      <c r="M13" s="8" t="s">
        <v>21</v>
      </c>
      <c r="N13" s="14">
        <v>100</v>
      </c>
      <c r="O13" s="15">
        <v>0.4</v>
      </c>
      <c r="P13" s="15">
        <v>0.1</v>
      </c>
      <c r="Q13" s="29">
        <f t="shared" ref="Q12:Q22" si="11">P13</f>
        <v>0.1</v>
      </c>
      <c r="R13" s="15">
        <v>0</v>
      </c>
      <c r="S13" s="29">
        <f t="shared" ref="S12:S22" si="12">R13</f>
        <v>0</v>
      </c>
      <c r="T13" s="22">
        <v>1</v>
      </c>
      <c r="U13" s="5">
        <v>1000</v>
      </c>
      <c r="V13" s="31" t="s">
        <v>47</v>
      </c>
    </row>
    <row r="14" spans="1:22" s="2" customFormat="1" x14ac:dyDescent="0.2">
      <c r="A14" s="27" t="s">
        <v>53</v>
      </c>
      <c r="B14" s="27">
        <f t="shared" si="9"/>
        <v>3</v>
      </c>
      <c r="C14" s="27" t="str">
        <f t="shared" si="8"/>
        <v>Explainer (gap and width) - 3</v>
      </c>
      <c r="D14" s="10" t="s">
        <v>40</v>
      </c>
      <c r="E14" s="10" t="s">
        <v>43</v>
      </c>
      <c r="F14" s="24" t="b">
        <v>0</v>
      </c>
      <c r="G14" s="34" t="b">
        <v>0</v>
      </c>
      <c r="H14" s="36">
        <v>1</v>
      </c>
      <c r="I14" s="37">
        <v>1</v>
      </c>
      <c r="J14" s="41">
        <f t="shared" si="10"/>
        <v>8.3333333333333329E-2</v>
      </c>
      <c r="K14" s="17">
        <v>1</v>
      </c>
      <c r="L14" s="40" t="s">
        <v>39</v>
      </c>
      <c r="M14" s="8" t="s">
        <v>21</v>
      </c>
      <c r="N14" s="14">
        <v>100</v>
      </c>
      <c r="O14" s="15">
        <v>0.2</v>
      </c>
      <c r="P14" s="15">
        <v>0.1</v>
      </c>
      <c r="Q14" s="29">
        <f t="shared" si="11"/>
        <v>0.1</v>
      </c>
      <c r="R14" s="15">
        <v>0</v>
      </c>
      <c r="S14" s="29">
        <f t="shared" si="12"/>
        <v>0</v>
      </c>
      <c r="T14" s="22">
        <v>1</v>
      </c>
      <c r="U14" s="5">
        <v>1000</v>
      </c>
      <c r="V14" s="31" t="s">
        <v>47</v>
      </c>
    </row>
    <row r="15" spans="1:22" s="2" customFormat="1" x14ac:dyDescent="0.2">
      <c r="A15" s="27" t="s">
        <v>53</v>
      </c>
      <c r="B15" s="27">
        <f t="shared" si="9"/>
        <v>4</v>
      </c>
      <c r="C15" s="27" t="str">
        <f t="shared" si="8"/>
        <v>Explainer (gap and width) - 4</v>
      </c>
      <c r="D15" s="10" t="s">
        <v>40</v>
      </c>
      <c r="E15" s="10" t="s">
        <v>43</v>
      </c>
      <c r="F15" s="24" t="b">
        <v>0</v>
      </c>
      <c r="G15" s="34" t="b">
        <v>0</v>
      </c>
      <c r="H15" s="36">
        <v>1</v>
      </c>
      <c r="I15" s="37">
        <v>1</v>
      </c>
      <c r="J15" s="41">
        <f t="shared" si="10"/>
        <v>8.3333333333333329E-2</v>
      </c>
      <c r="K15" s="17">
        <v>1</v>
      </c>
      <c r="L15" s="40" t="s">
        <v>39</v>
      </c>
      <c r="M15" s="8" t="s">
        <v>21</v>
      </c>
      <c r="N15" s="14">
        <v>100</v>
      </c>
      <c r="O15" s="15">
        <v>0</v>
      </c>
      <c r="P15" s="15">
        <v>0.1</v>
      </c>
      <c r="Q15" s="29">
        <f t="shared" si="11"/>
        <v>0.1</v>
      </c>
      <c r="R15" s="15">
        <v>0</v>
      </c>
      <c r="S15" s="29">
        <f t="shared" si="12"/>
        <v>0</v>
      </c>
      <c r="T15" s="22">
        <v>1</v>
      </c>
      <c r="U15" s="5">
        <v>1000</v>
      </c>
      <c r="V15" s="31" t="s">
        <v>47</v>
      </c>
    </row>
    <row r="16" spans="1:22" s="2" customFormat="1" x14ac:dyDescent="0.2">
      <c r="A16" s="27" t="s">
        <v>53</v>
      </c>
      <c r="B16" s="27">
        <f t="shared" si="9"/>
        <v>5</v>
      </c>
      <c r="C16" s="27" t="str">
        <f t="shared" si="8"/>
        <v>Explainer (gap and width) - 5</v>
      </c>
      <c r="D16" s="10" t="s">
        <v>40</v>
      </c>
      <c r="E16" s="10" t="s">
        <v>43</v>
      </c>
      <c r="F16" s="24" t="b">
        <v>0</v>
      </c>
      <c r="G16" s="34" t="b">
        <v>0</v>
      </c>
      <c r="H16" s="36">
        <v>1</v>
      </c>
      <c r="I16" s="37">
        <v>1</v>
      </c>
      <c r="J16" s="41">
        <f t="shared" si="10"/>
        <v>8.3333333333333329E-2</v>
      </c>
      <c r="K16" s="17">
        <v>1</v>
      </c>
      <c r="L16" s="40" t="s">
        <v>39</v>
      </c>
      <c r="M16" s="8" t="s">
        <v>21</v>
      </c>
      <c r="N16" s="14">
        <v>100</v>
      </c>
      <c r="O16" s="15">
        <v>0</v>
      </c>
      <c r="P16" s="15">
        <v>0.2</v>
      </c>
      <c r="Q16" s="29">
        <f t="shared" si="11"/>
        <v>0.2</v>
      </c>
      <c r="R16" s="15">
        <v>0</v>
      </c>
      <c r="S16" s="29">
        <f t="shared" si="12"/>
        <v>0</v>
      </c>
      <c r="T16" s="22">
        <v>1</v>
      </c>
      <c r="U16" s="5">
        <v>1000</v>
      </c>
      <c r="V16" s="31" t="s">
        <v>47</v>
      </c>
    </row>
    <row r="17" spans="1:22" s="2" customFormat="1" x14ac:dyDescent="0.2">
      <c r="A17" s="27" t="s">
        <v>53</v>
      </c>
      <c r="B17" s="27">
        <f t="shared" si="9"/>
        <v>6</v>
      </c>
      <c r="C17" s="27" t="str">
        <f t="shared" si="8"/>
        <v>Explainer (gap and width) - 6</v>
      </c>
      <c r="D17" s="10" t="s">
        <v>40</v>
      </c>
      <c r="E17" s="10" t="s">
        <v>43</v>
      </c>
      <c r="F17" s="24" t="b">
        <v>0</v>
      </c>
      <c r="G17" s="34" t="b">
        <v>0</v>
      </c>
      <c r="H17" s="36">
        <v>1</v>
      </c>
      <c r="I17" s="37">
        <v>1</v>
      </c>
      <c r="J17" s="41">
        <f t="shared" si="10"/>
        <v>8.3333333333333329E-2</v>
      </c>
      <c r="K17" s="17">
        <v>1</v>
      </c>
      <c r="L17" s="40" t="s">
        <v>39</v>
      </c>
      <c r="M17" s="8" t="s">
        <v>21</v>
      </c>
      <c r="N17" s="14">
        <v>100</v>
      </c>
      <c r="O17" s="15">
        <v>0</v>
      </c>
      <c r="P17" s="15">
        <v>0.4</v>
      </c>
      <c r="Q17" s="29">
        <f t="shared" si="11"/>
        <v>0.4</v>
      </c>
      <c r="R17" s="15">
        <v>0</v>
      </c>
      <c r="S17" s="29">
        <f t="shared" si="12"/>
        <v>0</v>
      </c>
      <c r="T17" s="22">
        <v>1</v>
      </c>
      <c r="U17" s="5">
        <v>1000</v>
      </c>
      <c r="V17" s="31" t="s">
        <v>47</v>
      </c>
    </row>
    <row r="18" spans="1:22" s="2" customFormat="1" x14ac:dyDescent="0.2">
      <c r="A18" s="27" t="s">
        <v>53</v>
      </c>
      <c r="B18" s="27">
        <f t="shared" si="9"/>
        <v>7</v>
      </c>
      <c r="C18" s="27" t="str">
        <f t="shared" si="8"/>
        <v>Explainer (gap and width) - 7</v>
      </c>
      <c r="D18" s="10" t="s">
        <v>40</v>
      </c>
      <c r="E18" s="10" t="s">
        <v>43</v>
      </c>
      <c r="F18" s="24" t="b">
        <v>0</v>
      </c>
      <c r="G18" s="34" t="b">
        <v>0</v>
      </c>
      <c r="H18" s="36">
        <v>1</v>
      </c>
      <c r="I18" s="37">
        <v>1</v>
      </c>
      <c r="J18" s="41">
        <f t="shared" si="10"/>
        <v>8.3333333333333329E-2</v>
      </c>
      <c r="K18" s="17">
        <v>1</v>
      </c>
      <c r="L18" s="40" t="s">
        <v>39</v>
      </c>
      <c r="M18" s="8" t="s">
        <v>21</v>
      </c>
      <c r="N18" s="14">
        <v>100</v>
      </c>
      <c r="O18" s="15">
        <v>0</v>
      </c>
      <c r="P18" s="15">
        <v>0.9</v>
      </c>
      <c r="Q18" s="29">
        <v>0.6</v>
      </c>
      <c r="R18" s="15">
        <v>0</v>
      </c>
      <c r="S18" s="29">
        <f t="shared" si="12"/>
        <v>0</v>
      </c>
      <c r="T18" s="22">
        <v>1</v>
      </c>
      <c r="U18" s="5">
        <v>1000</v>
      </c>
      <c r="V18" s="31" t="s">
        <v>47</v>
      </c>
    </row>
    <row r="19" spans="1:22" s="2" customFormat="1" x14ac:dyDescent="0.2">
      <c r="A19" s="27" t="s">
        <v>53</v>
      </c>
      <c r="B19" s="27">
        <f t="shared" si="9"/>
        <v>8</v>
      </c>
      <c r="C19" s="27" t="str">
        <f t="shared" si="8"/>
        <v>Explainer (gap and width) - 8</v>
      </c>
      <c r="D19" s="10" t="s">
        <v>40</v>
      </c>
      <c r="E19" s="10" t="s">
        <v>43</v>
      </c>
      <c r="F19" s="24" t="b">
        <v>0</v>
      </c>
      <c r="G19" s="34" t="b">
        <v>0</v>
      </c>
      <c r="H19" s="36">
        <v>1</v>
      </c>
      <c r="I19" s="37">
        <v>1</v>
      </c>
      <c r="J19" s="41">
        <f t="shared" si="10"/>
        <v>8.3333333333333329E-2</v>
      </c>
      <c r="K19" s="17">
        <v>1</v>
      </c>
      <c r="L19" s="40" t="s">
        <v>39</v>
      </c>
      <c r="M19" s="8" t="s">
        <v>21</v>
      </c>
      <c r="N19" s="14">
        <v>100</v>
      </c>
      <c r="O19" s="15">
        <v>0</v>
      </c>
      <c r="P19" s="15">
        <v>9.9999999999999995E-8</v>
      </c>
      <c r="Q19" s="29">
        <f t="shared" si="11"/>
        <v>9.9999999999999995E-8</v>
      </c>
      <c r="R19" s="15">
        <v>0</v>
      </c>
      <c r="S19" s="29">
        <f t="shared" si="12"/>
        <v>0</v>
      </c>
      <c r="T19" s="22">
        <v>1</v>
      </c>
      <c r="U19" s="5">
        <v>1000</v>
      </c>
      <c r="V19" s="31" t="s">
        <v>47</v>
      </c>
    </row>
    <row r="20" spans="1:22" s="2" customFormat="1" x14ac:dyDescent="0.2">
      <c r="A20" s="27" t="s">
        <v>53</v>
      </c>
      <c r="B20" s="27">
        <f t="shared" si="9"/>
        <v>9</v>
      </c>
      <c r="C20" s="27" t="str">
        <f t="shared" si="8"/>
        <v>Explainer (gap and width) - 9</v>
      </c>
      <c r="D20" s="10" t="s">
        <v>40</v>
      </c>
      <c r="E20" s="10" t="s">
        <v>43</v>
      </c>
      <c r="F20" s="24" t="b">
        <v>0</v>
      </c>
      <c r="G20" s="34" t="b">
        <v>0</v>
      </c>
      <c r="H20" s="36">
        <v>1</v>
      </c>
      <c r="I20" s="37">
        <v>1</v>
      </c>
      <c r="J20" s="41">
        <f t="shared" si="10"/>
        <v>8.3333333333333329E-2</v>
      </c>
      <c r="K20" s="17">
        <v>1</v>
      </c>
      <c r="L20" s="40" t="s">
        <v>39</v>
      </c>
      <c r="M20" s="8" t="s">
        <v>21</v>
      </c>
      <c r="N20" s="14">
        <v>100</v>
      </c>
      <c r="O20" s="15">
        <v>0.2</v>
      </c>
      <c r="P20" s="15">
        <v>9.9999999999999995E-8</v>
      </c>
      <c r="Q20" s="29">
        <f t="shared" si="11"/>
        <v>9.9999999999999995E-8</v>
      </c>
      <c r="R20" s="15">
        <v>0</v>
      </c>
      <c r="S20" s="29">
        <f t="shared" si="12"/>
        <v>0</v>
      </c>
      <c r="T20" s="22">
        <v>1</v>
      </c>
      <c r="U20" s="5">
        <v>1000</v>
      </c>
      <c r="V20" s="31" t="s">
        <v>47</v>
      </c>
    </row>
    <row r="21" spans="1:22" s="2" customFormat="1" x14ac:dyDescent="0.2">
      <c r="A21" s="27" t="s">
        <v>53</v>
      </c>
      <c r="B21" s="27">
        <f t="shared" si="9"/>
        <v>10</v>
      </c>
      <c r="C21" s="27" t="str">
        <f t="shared" si="8"/>
        <v>Explainer (gap and width) - 10</v>
      </c>
      <c r="D21" s="10" t="s">
        <v>40</v>
      </c>
      <c r="E21" s="10" t="s">
        <v>43</v>
      </c>
      <c r="F21" s="24" t="b">
        <v>0</v>
      </c>
      <c r="G21" s="34" t="b">
        <v>0</v>
      </c>
      <c r="H21" s="36">
        <v>1</v>
      </c>
      <c r="I21" s="37">
        <v>1</v>
      </c>
      <c r="J21" s="41">
        <f t="shared" si="10"/>
        <v>8.3333333333333329E-2</v>
      </c>
      <c r="K21" s="17">
        <v>1</v>
      </c>
      <c r="L21" s="40" t="s">
        <v>39</v>
      </c>
      <c r="M21" s="8" t="s">
        <v>21</v>
      </c>
      <c r="N21" s="14">
        <v>100</v>
      </c>
      <c r="O21" s="15">
        <v>0.5</v>
      </c>
      <c r="P21" s="15">
        <v>9.9999999999999995E-8</v>
      </c>
      <c r="Q21" s="29">
        <f t="shared" si="11"/>
        <v>9.9999999999999995E-8</v>
      </c>
      <c r="R21" s="15">
        <v>0</v>
      </c>
      <c r="S21" s="29">
        <f t="shared" si="12"/>
        <v>0</v>
      </c>
      <c r="T21" s="22">
        <v>1</v>
      </c>
      <c r="U21" s="5">
        <v>1000</v>
      </c>
      <c r="V21" s="31" t="s">
        <v>47</v>
      </c>
    </row>
    <row r="22" spans="1:22" s="2" customFormat="1" x14ac:dyDescent="0.2">
      <c r="A22" s="27" t="s">
        <v>53</v>
      </c>
      <c r="B22" s="27">
        <f t="shared" si="9"/>
        <v>11</v>
      </c>
      <c r="C22" s="27" t="str">
        <f t="shared" si="8"/>
        <v>Explainer (gap and width) - 11</v>
      </c>
      <c r="D22" s="10" t="s">
        <v>40</v>
      </c>
      <c r="E22" s="10" t="s">
        <v>43</v>
      </c>
      <c r="F22" s="24" t="b">
        <v>0</v>
      </c>
      <c r="G22" s="34" t="b">
        <v>0</v>
      </c>
      <c r="H22" s="36">
        <v>1</v>
      </c>
      <c r="I22" s="37">
        <v>1</v>
      </c>
      <c r="J22" s="41">
        <f t="shared" si="10"/>
        <v>8.3333333333333329E-2</v>
      </c>
      <c r="K22" s="17">
        <v>1</v>
      </c>
      <c r="L22" s="40" t="s">
        <v>39</v>
      </c>
      <c r="M22" s="8" t="s">
        <v>21</v>
      </c>
      <c r="N22" s="14">
        <v>100</v>
      </c>
      <c r="O22" s="15">
        <v>1</v>
      </c>
      <c r="P22" s="15">
        <v>9.9999999999999995E-8</v>
      </c>
      <c r="Q22" s="29">
        <f t="shared" si="11"/>
        <v>9.9999999999999995E-8</v>
      </c>
      <c r="R22" s="15">
        <v>0</v>
      </c>
      <c r="S22" s="29">
        <f t="shared" si="12"/>
        <v>0</v>
      </c>
      <c r="T22" s="22">
        <v>1</v>
      </c>
      <c r="U22" s="5">
        <v>1000</v>
      </c>
      <c r="V22" s="31" t="s">
        <v>47</v>
      </c>
    </row>
    <row r="23" spans="1:22" s="2" customFormat="1" x14ac:dyDescent="0.2">
      <c r="A23" s="27" t="s">
        <v>33</v>
      </c>
      <c r="B23" s="27">
        <f>IF(A23=A22,B22+1,1)</f>
        <v>1</v>
      </c>
      <c r="C23" s="27" t="str">
        <f>A23&amp;" - "&amp;B23</f>
        <v>Crabwalk (BTC/ETH) - 1</v>
      </c>
      <c r="D23" s="10" t="s">
        <v>18</v>
      </c>
      <c r="E23" s="10" t="s">
        <v>19</v>
      </c>
      <c r="F23" s="24" t="b">
        <v>0</v>
      </c>
      <c r="G23" s="34" t="b">
        <v>0</v>
      </c>
      <c r="H23" s="36">
        <v>1</v>
      </c>
      <c r="I23" s="37">
        <v>1</v>
      </c>
      <c r="J23" s="17">
        <v>0.2</v>
      </c>
      <c r="K23" s="17">
        <v>1</v>
      </c>
      <c r="L23" s="19" t="s">
        <v>20</v>
      </c>
      <c r="M23" s="8" t="s">
        <v>21</v>
      </c>
      <c r="N23" s="14">
        <v>100</v>
      </c>
      <c r="O23" s="15">
        <v>0.1</v>
      </c>
      <c r="P23" s="15">
        <v>0.1</v>
      </c>
      <c r="Q23" s="29">
        <f>P23</f>
        <v>0.1</v>
      </c>
      <c r="R23" s="15">
        <v>0</v>
      </c>
      <c r="S23" s="29">
        <f>R23</f>
        <v>0</v>
      </c>
      <c r="T23" s="22">
        <v>0.5</v>
      </c>
      <c r="U23" s="5">
        <v>1000</v>
      </c>
      <c r="V23" s="31" t="s">
        <v>26</v>
      </c>
    </row>
    <row r="24" spans="1:22" s="2" customFormat="1" x14ac:dyDescent="0.2">
      <c r="A24" s="27" t="s">
        <v>33</v>
      </c>
      <c r="B24" s="27">
        <f>IF(A24=A23,B23+1,1)</f>
        <v>2</v>
      </c>
      <c r="C24" s="27" t="str">
        <f t="shared" ref="C24:C50" si="13">A24&amp;" - "&amp;B24</f>
        <v>Crabwalk (BTC/ETH) - 2</v>
      </c>
      <c r="D24" s="10" t="s">
        <v>18</v>
      </c>
      <c r="E24" s="10" t="s">
        <v>19</v>
      </c>
      <c r="F24" s="24" t="b">
        <v>0</v>
      </c>
      <c r="G24" s="34" t="b">
        <v>0</v>
      </c>
      <c r="H24" s="36">
        <v>1</v>
      </c>
      <c r="I24" s="37">
        <v>1</v>
      </c>
      <c r="J24" s="17">
        <v>0</v>
      </c>
      <c r="K24" s="17">
        <v>1</v>
      </c>
      <c r="L24" s="19" t="s">
        <v>20</v>
      </c>
      <c r="M24" s="8" t="s">
        <v>21</v>
      </c>
      <c r="N24" s="14">
        <v>115</v>
      </c>
      <c r="O24" s="15">
        <v>0.1</v>
      </c>
      <c r="P24" s="15">
        <v>0.1</v>
      </c>
      <c r="Q24" s="29">
        <f t="shared" ref="Q24:Q50" si="14">P24</f>
        <v>0.1</v>
      </c>
      <c r="R24" s="15">
        <v>0</v>
      </c>
      <c r="S24" s="29">
        <f t="shared" ref="S24:S50" si="15">R24</f>
        <v>0</v>
      </c>
      <c r="T24" s="22">
        <v>0.5</v>
      </c>
      <c r="U24" s="5">
        <v>1000</v>
      </c>
      <c r="V24" s="31" t="s">
        <v>30</v>
      </c>
    </row>
    <row r="25" spans="1:22" s="2" customFormat="1" x14ac:dyDescent="0.2">
      <c r="A25" s="27" t="s">
        <v>33</v>
      </c>
      <c r="B25" s="27">
        <f>IF(A25=A24,B24+1,1)</f>
        <v>3</v>
      </c>
      <c r="C25" s="27" t="str">
        <f t="shared" si="13"/>
        <v>Crabwalk (BTC/ETH) - 3</v>
      </c>
      <c r="D25" s="10" t="s">
        <v>18</v>
      </c>
      <c r="E25" s="10" t="s">
        <v>19</v>
      </c>
      <c r="F25" s="24" t="b">
        <v>0</v>
      </c>
      <c r="G25" s="34" t="b">
        <v>0</v>
      </c>
      <c r="H25" s="36">
        <v>1</v>
      </c>
      <c r="I25" s="37">
        <v>1</v>
      </c>
      <c r="J25" s="17">
        <v>0.2</v>
      </c>
      <c r="K25" s="17">
        <v>1</v>
      </c>
      <c r="L25" s="19" t="s">
        <v>20</v>
      </c>
      <c r="M25" s="8" t="s">
        <v>21</v>
      </c>
      <c r="N25" s="14">
        <v>115</v>
      </c>
      <c r="O25" s="15">
        <v>0.1</v>
      </c>
      <c r="P25" s="15">
        <v>0.1</v>
      </c>
      <c r="Q25" s="29">
        <f t="shared" si="14"/>
        <v>0.1</v>
      </c>
      <c r="R25" s="15">
        <v>0</v>
      </c>
      <c r="S25" s="29">
        <f t="shared" si="15"/>
        <v>0</v>
      </c>
      <c r="T25" s="22">
        <v>0.5</v>
      </c>
      <c r="U25" s="5">
        <v>1000</v>
      </c>
      <c r="V25" s="31" t="s">
        <v>27</v>
      </c>
    </row>
    <row r="26" spans="1:22" s="2" customFormat="1" x14ac:dyDescent="0.2">
      <c r="A26" s="27" t="s">
        <v>33</v>
      </c>
      <c r="B26" s="27">
        <f>IF(A26=A25,B25+1,1)</f>
        <v>4</v>
      </c>
      <c r="C26" s="27" t="str">
        <f t="shared" si="13"/>
        <v>Crabwalk (BTC/ETH) - 4</v>
      </c>
      <c r="D26" s="10" t="s">
        <v>18</v>
      </c>
      <c r="E26" s="10" t="s">
        <v>19</v>
      </c>
      <c r="F26" s="24" t="b">
        <v>0</v>
      </c>
      <c r="G26" s="34" t="b">
        <v>0</v>
      </c>
      <c r="H26" s="36">
        <v>1</v>
      </c>
      <c r="I26" s="37">
        <v>1</v>
      </c>
      <c r="J26" s="17">
        <v>0.2</v>
      </c>
      <c r="K26" s="17">
        <v>1</v>
      </c>
      <c r="L26" s="19" t="s">
        <v>20</v>
      </c>
      <c r="M26" s="8" t="s">
        <v>21</v>
      </c>
      <c r="N26" s="14">
        <v>100</v>
      </c>
      <c r="O26" s="15">
        <v>0.2</v>
      </c>
      <c r="P26" s="15">
        <v>0.1</v>
      </c>
      <c r="Q26" s="29">
        <f t="shared" si="14"/>
        <v>0.1</v>
      </c>
      <c r="R26" s="15">
        <v>0</v>
      </c>
      <c r="S26" s="29">
        <f t="shared" si="15"/>
        <v>0</v>
      </c>
      <c r="T26" s="22">
        <v>0.5</v>
      </c>
      <c r="U26" s="5">
        <v>1000</v>
      </c>
      <c r="V26" s="31" t="s">
        <v>28</v>
      </c>
    </row>
    <row r="27" spans="1:22" s="2" customFormat="1" x14ac:dyDescent="0.2">
      <c r="A27" s="27" t="s">
        <v>33</v>
      </c>
      <c r="B27" s="27">
        <f t="shared" ref="B27" si="16">IF(A27=A26,B26+1,1)</f>
        <v>5</v>
      </c>
      <c r="C27" s="27" t="str">
        <f t="shared" si="13"/>
        <v>Crabwalk (BTC/ETH) - 5</v>
      </c>
      <c r="D27" s="10" t="s">
        <v>18</v>
      </c>
      <c r="E27" s="10" t="s">
        <v>19</v>
      </c>
      <c r="F27" s="24" t="b">
        <v>0</v>
      </c>
      <c r="G27" s="34" t="b">
        <v>0</v>
      </c>
      <c r="H27" s="36">
        <v>1</v>
      </c>
      <c r="I27" s="37">
        <v>1</v>
      </c>
      <c r="J27" s="17">
        <v>0.2</v>
      </c>
      <c r="K27" s="17">
        <v>1</v>
      </c>
      <c r="L27" s="19" t="s">
        <v>20</v>
      </c>
      <c r="M27" s="8" t="s">
        <v>21</v>
      </c>
      <c r="N27" s="14">
        <v>105</v>
      </c>
      <c r="O27" s="15">
        <v>0.2</v>
      </c>
      <c r="P27" s="15">
        <v>0.1</v>
      </c>
      <c r="Q27" s="29">
        <f t="shared" si="14"/>
        <v>0.1</v>
      </c>
      <c r="R27" s="15">
        <v>0</v>
      </c>
      <c r="S27" s="29">
        <f t="shared" si="15"/>
        <v>0</v>
      </c>
      <c r="T27" s="22">
        <v>0.5</v>
      </c>
      <c r="U27" s="5">
        <v>1000</v>
      </c>
      <c r="V27" s="31" t="s">
        <v>29</v>
      </c>
    </row>
    <row r="28" spans="1:22" s="2" customFormat="1" x14ac:dyDescent="0.2">
      <c r="A28" s="27" t="s">
        <v>34</v>
      </c>
      <c r="B28" s="27">
        <f>IF(A28=A27,B27+1,1)</f>
        <v>1</v>
      </c>
      <c r="C28" s="27" t="str">
        <f t="shared" si="13"/>
        <v>Trend down (BTC/ETH ) - 1</v>
      </c>
      <c r="D28" s="10" t="s">
        <v>18</v>
      </c>
      <c r="E28" s="10" t="s">
        <v>19</v>
      </c>
      <c r="F28" s="24" t="b">
        <v>0</v>
      </c>
      <c r="G28" s="34" t="b">
        <v>0</v>
      </c>
      <c r="H28" s="36">
        <v>1</v>
      </c>
      <c r="I28" s="37">
        <v>1</v>
      </c>
      <c r="J28" s="17">
        <v>0</v>
      </c>
      <c r="K28" s="17">
        <v>1</v>
      </c>
      <c r="L28" s="19" t="s">
        <v>20</v>
      </c>
      <c r="M28" s="8" t="s">
        <v>21</v>
      </c>
      <c r="N28" s="14">
        <v>100</v>
      </c>
      <c r="O28" s="15">
        <v>0.1</v>
      </c>
      <c r="P28" s="15">
        <v>0.1</v>
      </c>
      <c r="Q28" s="29">
        <f t="shared" si="14"/>
        <v>0.1</v>
      </c>
      <c r="R28" s="15">
        <v>0</v>
      </c>
      <c r="S28" s="29">
        <f t="shared" si="15"/>
        <v>0</v>
      </c>
      <c r="T28" s="22">
        <v>0.5</v>
      </c>
      <c r="U28" s="5">
        <v>1000</v>
      </c>
      <c r="V28" s="31" t="s">
        <v>31</v>
      </c>
    </row>
    <row r="29" spans="1:22" s="2" customFormat="1" x14ac:dyDescent="0.2">
      <c r="A29" s="27" t="s">
        <v>34</v>
      </c>
      <c r="B29" s="27">
        <f>IF(A29=A28,B28+1,1)</f>
        <v>2</v>
      </c>
      <c r="C29" s="27" t="str">
        <f t="shared" si="13"/>
        <v>Trend down (BTC/ETH ) - 2</v>
      </c>
      <c r="D29" s="10" t="s">
        <v>18</v>
      </c>
      <c r="E29" s="10" t="s">
        <v>19</v>
      </c>
      <c r="F29" s="24" t="b">
        <v>0</v>
      </c>
      <c r="G29" s="34" t="b">
        <v>0</v>
      </c>
      <c r="H29" s="36">
        <v>1</v>
      </c>
      <c r="I29" s="37">
        <v>1</v>
      </c>
      <c r="J29" s="17">
        <v>0</v>
      </c>
      <c r="K29" s="17">
        <v>1</v>
      </c>
      <c r="L29" s="19" t="s">
        <v>20</v>
      </c>
      <c r="M29" s="8" t="s">
        <v>21</v>
      </c>
      <c r="N29" s="14">
        <v>35</v>
      </c>
      <c r="O29" s="15">
        <v>0.15</v>
      </c>
      <c r="P29" s="15">
        <v>0.1</v>
      </c>
      <c r="Q29" s="29">
        <f t="shared" si="14"/>
        <v>0.1</v>
      </c>
      <c r="R29" s="15">
        <v>0</v>
      </c>
      <c r="S29" s="29">
        <f t="shared" si="15"/>
        <v>0</v>
      </c>
      <c r="T29" s="22">
        <v>1</v>
      </c>
      <c r="U29" s="5">
        <v>1000</v>
      </c>
      <c r="V29" s="31"/>
    </row>
    <row r="30" spans="1:22" s="2" customFormat="1" x14ac:dyDescent="0.2">
      <c r="A30" s="27" t="s">
        <v>35</v>
      </c>
      <c r="B30" s="27">
        <f>IF(A30=A29,B29+1,1)</f>
        <v>1</v>
      </c>
      <c r="C30" s="27" t="str">
        <f t="shared" si="13"/>
        <v>Trend up (ETH/BTC ) - 1</v>
      </c>
      <c r="D30" s="10" t="s">
        <v>18</v>
      </c>
      <c r="E30" s="10" t="s">
        <v>19</v>
      </c>
      <c r="F30" s="24" t="b">
        <v>1</v>
      </c>
      <c r="G30" s="34" t="b">
        <v>0</v>
      </c>
      <c r="H30" s="36">
        <v>1</v>
      </c>
      <c r="I30" s="37">
        <v>1</v>
      </c>
      <c r="J30" s="17">
        <v>0</v>
      </c>
      <c r="K30" s="17">
        <v>1</v>
      </c>
      <c r="L30" s="19" t="s">
        <v>20</v>
      </c>
      <c r="M30" s="8" t="s">
        <v>21</v>
      </c>
      <c r="N30" s="14">
        <v>240</v>
      </c>
      <c r="O30" s="15">
        <v>0.6</v>
      </c>
      <c r="P30" s="15">
        <v>0.1</v>
      </c>
      <c r="Q30" s="29">
        <f t="shared" si="14"/>
        <v>0.1</v>
      </c>
      <c r="R30" s="15">
        <v>0</v>
      </c>
      <c r="S30" s="29">
        <f t="shared" si="15"/>
        <v>0</v>
      </c>
      <c r="T30" s="22">
        <v>0</v>
      </c>
      <c r="U30" s="5">
        <v>1000</v>
      </c>
      <c r="V30" s="31" t="s">
        <v>38</v>
      </c>
    </row>
    <row r="31" spans="1:22" s="2" customFormat="1" x14ac:dyDescent="0.2">
      <c r="A31" s="27" t="s">
        <v>35</v>
      </c>
      <c r="B31" s="27">
        <f>IF(A31=A30,B30+1,1)</f>
        <v>2</v>
      </c>
      <c r="C31" s="27" t="str">
        <f t="shared" si="13"/>
        <v>Trend up (ETH/BTC ) - 2</v>
      </c>
      <c r="D31" s="10" t="s">
        <v>18</v>
      </c>
      <c r="E31" s="10" t="s">
        <v>19</v>
      </c>
      <c r="F31" s="24" t="b">
        <v>1</v>
      </c>
      <c r="G31" s="34" t="b">
        <v>0</v>
      </c>
      <c r="H31" s="36">
        <v>1</v>
      </c>
      <c r="I31" s="37">
        <v>1</v>
      </c>
      <c r="J31" s="17">
        <v>0</v>
      </c>
      <c r="K31" s="17">
        <v>1</v>
      </c>
      <c r="L31" s="19" t="s">
        <v>20</v>
      </c>
      <c r="M31" s="8" t="s">
        <v>21</v>
      </c>
      <c r="N31" s="14">
        <v>270</v>
      </c>
      <c r="O31" s="15">
        <v>0.2</v>
      </c>
      <c r="P31" s="15">
        <v>0.1</v>
      </c>
      <c r="Q31" s="29">
        <f t="shared" si="14"/>
        <v>0.1</v>
      </c>
      <c r="R31" s="15">
        <v>0</v>
      </c>
      <c r="S31" s="29">
        <f t="shared" si="15"/>
        <v>0</v>
      </c>
      <c r="T31" s="22">
        <v>0</v>
      </c>
      <c r="U31" s="5">
        <v>1000</v>
      </c>
      <c r="V31" s="31" t="s">
        <v>32</v>
      </c>
    </row>
    <row r="32" spans="1:22" s="2" customFormat="1" x14ac:dyDescent="0.2">
      <c r="A32" s="27" t="s">
        <v>35</v>
      </c>
      <c r="B32" s="27">
        <f>IF(A32=A31,B31+1,1)</f>
        <v>3</v>
      </c>
      <c r="C32" s="27" t="str">
        <f t="shared" si="13"/>
        <v>Trend up (ETH/BTC ) - 3</v>
      </c>
      <c r="D32" s="10" t="s">
        <v>18</v>
      </c>
      <c r="E32" s="10" t="s">
        <v>19</v>
      </c>
      <c r="F32" s="24" t="b">
        <v>1</v>
      </c>
      <c r="G32" s="34" t="b">
        <v>0</v>
      </c>
      <c r="H32" s="36">
        <v>1</v>
      </c>
      <c r="I32" s="37">
        <v>1</v>
      </c>
      <c r="J32" s="17">
        <v>0</v>
      </c>
      <c r="K32" s="17">
        <v>1</v>
      </c>
      <c r="L32" s="19" t="s">
        <v>20</v>
      </c>
      <c r="M32" s="8" t="s">
        <v>21</v>
      </c>
      <c r="N32" s="14">
        <v>180</v>
      </c>
      <c r="O32" s="15">
        <v>0.6</v>
      </c>
      <c r="P32" s="15">
        <v>0.1</v>
      </c>
      <c r="Q32" s="29">
        <f t="shared" si="14"/>
        <v>0.1</v>
      </c>
      <c r="R32" s="15">
        <v>0</v>
      </c>
      <c r="S32" s="29">
        <f t="shared" si="15"/>
        <v>0</v>
      </c>
      <c r="T32" s="22">
        <v>0</v>
      </c>
      <c r="U32" s="5">
        <v>1000</v>
      </c>
      <c r="V32" s="31" t="s">
        <v>37</v>
      </c>
    </row>
    <row r="33" spans="1:22" s="3" customFormat="1" x14ac:dyDescent="0.2">
      <c r="A33" s="28" t="s">
        <v>36</v>
      </c>
      <c r="B33" s="28">
        <f t="shared" ref="B33:B50" si="17">IF(A33=A32,B32+1,1)</f>
        <v>1</v>
      </c>
      <c r="C33" s="28" t="str">
        <f t="shared" si="13"/>
        <v>na - 1</v>
      </c>
      <c r="D33" s="11" t="s">
        <v>18</v>
      </c>
      <c r="E33" s="11" t="s">
        <v>19</v>
      </c>
      <c r="F33" s="25" t="b">
        <v>0</v>
      </c>
      <c r="G33" s="35" t="b">
        <v>0</v>
      </c>
      <c r="H33" s="38">
        <v>1</v>
      </c>
      <c r="I33" s="39">
        <v>1</v>
      </c>
      <c r="J33" s="18">
        <v>0</v>
      </c>
      <c r="K33" s="18">
        <v>1</v>
      </c>
      <c r="L33" s="20" t="s">
        <v>20</v>
      </c>
      <c r="M33" s="9" t="s">
        <v>21</v>
      </c>
      <c r="N33" s="14">
        <v>100</v>
      </c>
      <c r="O33" s="15">
        <v>0.1</v>
      </c>
      <c r="P33" s="15">
        <v>0.1</v>
      </c>
      <c r="Q33" s="29">
        <f t="shared" si="14"/>
        <v>0.1</v>
      </c>
      <c r="R33" s="15">
        <v>0</v>
      </c>
      <c r="S33" s="29">
        <f t="shared" si="15"/>
        <v>0</v>
      </c>
      <c r="T33" s="23">
        <v>0.5</v>
      </c>
      <c r="U33" s="6">
        <v>1000</v>
      </c>
      <c r="V33" s="32"/>
    </row>
    <row r="34" spans="1:22" s="3" customFormat="1" x14ac:dyDescent="0.2">
      <c r="A34" s="28" t="s">
        <v>36</v>
      </c>
      <c r="B34" s="28">
        <f t="shared" si="17"/>
        <v>2</v>
      </c>
      <c r="C34" s="28" t="str">
        <f t="shared" si="13"/>
        <v>na - 2</v>
      </c>
      <c r="D34" s="11" t="s">
        <v>18</v>
      </c>
      <c r="E34" s="11" t="s">
        <v>19</v>
      </c>
      <c r="F34" s="25" t="b">
        <v>0</v>
      </c>
      <c r="G34" s="35" t="b">
        <v>0</v>
      </c>
      <c r="H34" s="38">
        <v>1</v>
      </c>
      <c r="I34" s="39">
        <v>1</v>
      </c>
      <c r="J34" s="18">
        <v>0</v>
      </c>
      <c r="K34" s="18">
        <v>1</v>
      </c>
      <c r="L34" s="20" t="s">
        <v>20</v>
      </c>
      <c r="M34" s="9" t="s">
        <v>21</v>
      </c>
      <c r="N34" s="14">
        <v>100</v>
      </c>
      <c r="O34" s="15">
        <v>0.1</v>
      </c>
      <c r="P34" s="15">
        <v>0.1</v>
      </c>
      <c r="Q34" s="29">
        <f t="shared" si="14"/>
        <v>0.1</v>
      </c>
      <c r="R34" s="15">
        <v>0</v>
      </c>
      <c r="S34" s="29">
        <f t="shared" si="15"/>
        <v>0</v>
      </c>
      <c r="T34" s="23">
        <v>0.5</v>
      </c>
      <c r="U34" s="6">
        <v>1000</v>
      </c>
      <c r="V34" s="32"/>
    </row>
    <row r="35" spans="1:22" s="3" customFormat="1" x14ac:dyDescent="0.2">
      <c r="A35" s="28" t="s">
        <v>36</v>
      </c>
      <c r="B35" s="28">
        <f t="shared" ref="B35:B44" si="18">IF(A35=A34,B34+1,1)</f>
        <v>3</v>
      </c>
      <c r="C35" s="28" t="str">
        <f t="shared" ref="C35:C44" si="19">A35&amp;" - "&amp;B35</f>
        <v>na - 3</v>
      </c>
      <c r="D35" s="11" t="s">
        <v>18</v>
      </c>
      <c r="E35" s="11" t="s">
        <v>19</v>
      </c>
      <c r="F35" s="25" t="b">
        <v>0</v>
      </c>
      <c r="G35" s="35" t="b">
        <v>0</v>
      </c>
      <c r="H35" s="38">
        <v>1</v>
      </c>
      <c r="I35" s="39">
        <v>1</v>
      </c>
      <c r="J35" s="18">
        <v>0</v>
      </c>
      <c r="K35" s="18">
        <v>1</v>
      </c>
      <c r="L35" s="20" t="s">
        <v>20</v>
      </c>
      <c r="M35" s="9" t="s">
        <v>21</v>
      </c>
      <c r="N35" s="14">
        <v>100</v>
      </c>
      <c r="O35" s="15">
        <v>0.1</v>
      </c>
      <c r="P35" s="15">
        <v>0.1</v>
      </c>
      <c r="Q35" s="29">
        <f t="shared" ref="Q35:Q44" si="20">P35</f>
        <v>0.1</v>
      </c>
      <c r="R35" s="15">
        <v>0</v>
      </c>
      <c r="S35" s="29">
        <f t="shared" ref="S35:S44" si="21">R35</f>
        <v>0</v>
      </c>
      <c r="T35" s="23">
        <v>0.5</v>
      </c>
      <c r="U35" s="6">
        <v>1000</v>
      </c>
      <c r="V35" s="32"/>
    </row>
    <row r="36" spans="1:22" s="3" customFormat="1" x14ac:dyDescent="0.2">
      <c r="A36" s="28" t="s">
        <v>36</v>
      </c>
      <c r="B36" s="28">
        <f t="shared" si="18"/>
        <v>4</v>
      </c>
      <c r="C36" s="28" t="str">
        <f t="shared" si="19"/>
        <v>na - 4</v>
      </c>
      <c r="D36" s="11" t="s">
        <v>18</v>
      </c>
      <c r="E36" s="11" t="s">
        <v>19</v>
      </c>
      <c r="F36" s="25" t="b">
        <v>0</v>
      </c>
      <c r="G36" s="35" t="b">
        <v>0</v>
      </c>
      <c r="H36" s="38">
        <v>1</v>
      </c>
      <c r="I36" s="39">
        <v>1</v>
      </c>
      <c r="J36" s="18">
        <v>0</v>
      </c>
      <c r="K36" s="18">
        <v>1</v>
      </c>
      <c r="L36" s="20" t="s">
        <v>20</v>
      </c>
      <c r="M36" s="9" t="s">
        <v>21</v>
      </c>
      <c r="N36" s="14">
        <v>100</v>
      </c>
      <c r="O36" s="15">
        <v>0.1</v>
      </c>
      <c r="P36" s="15">
        <v>0.1</v>
      </c>
      <c r="Q36" s="29">
        <f t="shared" si="20"/>
        <v>0.1</v>
      </c>
      <c r="R36" s="15">
        <v>0</v>
      </c>
      <c r="S36" s="29">
        <f t="shared" si="21"/>
        <v>0</v>
      </c>
      <c r="T36" s="23">
        <v>0.5</v>
      </c>
      <c r="U36" s="6">
        <v>1000</v>
      </c>
      <c r="V36" s="32"/>
    </row>
    <row r="37" spans="1:22" s="3" customFormat="1" x14ac:dyDescent="0.2">
      <c r="A37" s="28" t="s">
        <v>36</v>
      </c>
      <c r="B37" s="28">
        <f t="shared" si="18"/>
        <v>5</v>
      </c>
      <c r="C37" s="28" t="str">
        <f t="shared" si="19"/>
        <v>na - 5</v>
      </c>
      <c r="D37" s="11" t="s">
        <v>18</v>
      </c>
      <c r="E37" s="11" t="s">
        <v>19</v>
      </c>
      <c r="F37" s="25" t="b">
        <v>0</v>
      </c>
      <c r="G37" s="35" t="b">
        <v>0</v>
      </c>
      <c r="H37" s="38">
        <v>1</v>
      </c>
      <c r="I37" s="39">
        <v>1</v>
      </c>
      <c r="J37" s="18">
        <v>0</v>
      </c>
      <c r="K37" s="18">
        <v>1</v>
      </c>
      <c r="L37" s="20" t="s">
        <v>20</v>
      </c>
      <c r="M37" s="9" t="s">
        <v>21</v>
      </c>
      <c r="N37" s="14">
        <v>100</v>
      </c>
      <c r="O37" s="15">
        <v>0.1</v>
      </c>
      <c r="P37" s="15">
        <v>0.1</v>
      </c>
      <c r="Q37" s="29">
        <f t="shared" si="20"/>
        <v>0.1</v>
      </c>
      <c r="R37" s="15">
        <v>0</v>
      </c>
      <c r="S37" s="29">
        <f t="shared" si="21"/>
        <v>0</v>
      </c>
      <c r="T37" s="23">
        <v>0.5</v>
      </c>
      <c r="U37" s="6">
        <v>1000</v>
      </c>
      <c r="V37" s="32"/>
    </row>
    <row r="38" spans="1:22" s="3" customFormat="1" x14ac:dyDescent="0.2">
      <c r="A38" s="28" t="s">
        <v>36</v>
      </c>
      <c r="B38" s="28">
        <f t="shared" si="18"/>
        <v>6</v>
      </c>
      <c r="C38" s="28" t="str">
        <f t="shared" si="19"/>
        <v>na - 6</v>
      </c>
      <c r="D38" s="11" t="s">
        <v>18</v>
      </c>
      <c r="E38" s="11" t="s">
        <v>19</v>
      </c>
      <c r="F38" s="25" t="b">
        <v>0</v>
      </c>
      <c r="G38" s="35" t="b">
        <v>0</v>
      </c>
      <c r="H38" s="38">
        <v>1</v>
      </c>
      <c r="I38" s="39">
        <v>1</v>
      </c>
      <c r="J38" s="18">
        <v>0</v>
      </c>
      <c r="K38" s="18">
        <v>1</v>
      </c>
      <c r="L38" s="20" t="s">
        <v>20</v>
      </c>
      <c r="M38" s="9" t="s">
        <v>21</v>
      </c>
      <c r="N38" s="14">
        <v>100</v>
      </c>
      <c r="O38" s="15">
        <v>0.1</v>
      </c>
      <c r="P38" s="15">
        <v>0.1</v>
      </c>
      <c r="Q38" s="29">
        <f t="shared" si="20"/>
        <v>0.1</v>
      </c>
      <c r="R38" s="15">
        <v>0</v>
      </c>
      <c r="S38" s="29">
        <f t="shared" si="21"/>
        <v>0</v>
      </c>
      <c r="T38" s="23">
        <v>0.5</v>
      </c>
      <c r="U38" s="6">
        <v>1000</v>
      </c>
      <c r="V38" s="32"/>
    </row>
    <row r="39" spans="1:22" s="3" customFormat="1" x14ac:dyDescent="0.2">
      <c r="A39" s="28" t="s">
        <v>36</v>
      </c>
      <c r="B39" s="28">
        <f t="shared" si="18"/>
        <v>7</v>
      </c>
      <c r="C39" s="28" t="str">
        <f t="shared" si="19"/>
        <v>na - 7</v>
      </c>
      <c r="D39" s="11" t="s">
        <v>18</v>
      </c>
      <c r="E39" s="11" t="s">
        <v>19</v>
      </c>
      <c r="F39" s="25" t="b">
        <v>0</v>
      </c>
      <c r="G39" s="35" t="b">
        <v>0</v>
      </c>
      <c r="H39" s="38">
        <v>1</v>
      </c>
      <c r="I39" s="39">
        <v>1</v>
      </c>
      <c r="J39" s="18">
        <v>0</v>
      </c>
      <c r="K39" s="18">
        <v>1</v>
      </c>
      <c r="L39" s="20" t="s">
        <v>20</v>
      </c>
      <c r="M39" s="9" t="s">
        <v>21</v>
      </c>
      <c r="N39" s="14">
        <v>100</v>
      </c>
      <c r="O39" s="15">
        <v>0.1</v>
      </c>
      <c r="P39" s="15">
        <v>0.1</v>
      </c>
      <c r="Q39" s="29">
        <f t="shared" si="20"/>
        <v>0.1</v>
      </c>
      <c r="R39" s="15">
        <v>0</v>
      </c>
      <c r="S39" s="29">
        <f t="shared" si="21"/>
        <v>0</v>
      </c>
      <c r="T39" s="23">
        <v>0.5</v>
      </c>
      <c r="U39" s="6">
        <v>1000</v>
      </c>
      <c r="V39" s="32"/>
    </row>
    <row r="40" spans="1:22" s="3" customFormat="1" x14ac:dyDescent="0.2">
      <c r="A40" s="28" t="s">
        <v>36</v>
      </c>
      <c r="B40" s="28">
        <f t="shared" si="18"/>
        <v>8</v>
      </c>
      <c r="C40" s="28" t="str">
        <f t="shared" si="19"/>
        <v>na - 8</v>
      </c>
      <c r="D40" s="11" t="s">
        <v>18</v>
      </c>
      <c r="E40" s="11" t="s">
        <v>19</v>
      </c>
      <c r="F40" s="25" t="b">
        <v>0</v>
      </c>
      <c r="G40" s="35" t="b">
        <v>0</v>
      </c>
      <c r="H40" s="38">
        <v>1</v>
      </c>
      <c r="I40" s="39">
        <v>1</v>
      </c>
      <c r="J40" s="18">
        <v>0</v>
      </c>
      <c r="K40" s="18">
        <v>1</v>
      </c>
      <c r="L40" s="20" t="s">
        <v>20</v>
      </c>
      <c r="M40" s="9" t="s">
        <v>21</v>
      </c>
      <c r="N40" s="14">
        <v>100</v>
      </c>
      <c r="O40" s="15">
        <v>0.1</v>
      </c>
      <c r="P40" s="15">
        <v>0.1</v>
      </c>
      <c r="Q40" s="29">
        <f t="shared" si="20"/>
        <v>0.1</v>
      </c>
      <c r="R40" s="15">
        <v>0</v>
      </c>
      <c r="S40" s="29">
        <f t="shared" si="21"/>
        <v>0</v>
      </c>
      <c r="T40" s="23">
        <v>0.5</v>
      </c>
      <c r="U40" s="6">
        <v>1000</v>
      </c>
      <c r="V40" s="32"/>
    </row>
    <row r="41" spans="1:22" s="3" customFormat="1" x14ac:dyDescent="0.2">
      <c r="A41" s="28" t="s">
        <v>36</v>
      </c>
      <c r="B41" s="28">
        <f t="shared" si="18"/>
        <v>9</v>
      </c>
      <c r="C41" s="28" t="str">
        <f t="shared" si="19"/>
        <v>na - 9</v>
      </c>
      <c r="D41" s="11" t="s">
        <v>18</v>
      </c>
      <c r="E41" s="11" t="s">
        <v>19</v>
      </c>
      <c r="F41" s="25" t="b">
        <v>0</v>
      </c>
      <c r="G41" s="35" t="b">
        <v>0</v>
      </c>
      <c r="H41" s="38">
        <v>1</v>
      </c>
      <c r="I41" s="39">
        <v>1</v>
      </c>
      <c r="J41" s="18">
        <v>0</v>
      </c>
      <c r="K41" s="18">
        <v>1</v>
      </c>
      <c r="L41" s="20" t="s">
        <v>20</v>
      </c>
      <c r="M41" s="9" t="s">
        <v>21</v>
      </c>
      <c r="N41" s="14">
        <v>100</v>
      </c>
      <c r="O41" s="15">
        <v>0.1</v>
      </c>
      <c r="P41" s="15">
        <v>0.1</v>
      </c>
      <c r="Q41" s="29">
        <f t="shared" si="20"/>
        <v>0.1</v>
      </c>
      <c r="R41" s="15">
        <v>0</v>
      </c>
      <c r="S41" s="29">
        <f t="shared" si="21"/>
        <v>0</v>
      </c>
      <c r="T41" s="23">
        <v>0.5</v>
      </c>
      <c r="U41" s="6">
        <v>1000</v>
      </c>
      <c r="V41" s="32"/>
    </row>
    <row r="42" spans="1:22" s="3" customFormat="1" x14ac:dyDescent="0.2">
      <c r="A42" s="28" t="s">
        <v>36</v>
      </c>
      <c r="B42" s="28">
        <f t="shared" si="18"/>
        <v>10</v>
      </c>
      <c r="C42" s="28" t="str">
        <f t="shared" si="19"/>
        <v>na - 10</v>
      </c>
      <c r="D42" s="11" t="s">
        <v>18</v>
      </c>
      <c r="E42" s="11" t="s">
        <v>19</v>
      </c>
      <c r="F42" s="25" t="b">
        <v>0</v>
      </c>
      <c r="G42" s="35" t="b">
        <v>0</v>
      </c>
      <c r="H42" s="38">
        <v>1</v>
      </c>
      <c r="I42" s="39">
        <v>1</v>
      </c>
      <c r="J42" s="18">
        <v>0</v>
      </c>
      <c r="K42" s="18">
        <v>1</v>
      </c>
      <c r="L42" s="20" t="s">
        <v>20</v>
      </c>
      <c r="M42" s="9" t="s">
        <v>21</v>
      </c>
      <c r="N42" s="14">
        <v>100</v>
      </c>
      <c r="O42" s="15">
        <v>0.1</v>
      </c>
      <c r="P42" s="15">
        <v>0.1</v>
      </c>
      <c r="Q42" s="29">
        <f t="shared" si="20"/>
        <v>0.1</v>
      </c>
      <c r="R42" s="15">
        <v>0</v>
      </c>
      <c r="S42" s="29">
        <f t="shared" si="21"/>
        <v>0</v>
      </c>
      <c r="T42" s="23">
        <v>0.5</v>
      </c>
      <c r="U42" s="6">
        <v>1000</v>
      </c>
      <c r="V42" s="32"/>
    </row>
    <row r="43" spans="1:22" s="3" customFormat="1" x14ac:dyDescent="0.2">
      <c r="A43" s="28" t="s">
        <v>36</v>
      </c>
      <c r="B43" s="28">
        <f t="shared" si="18"/>
        <v>11</v>
      </c>
      <c r="C43" s="28" t="str">
        <f t="shared" si="19"/>
        <v>na - 11</v>
      </c>
      <c r="D43" s="11" t="s">
        <v>18</v>
      </c>
      <c r="E43" s="11" t="s">
        <v>19</v>
      </c>
      <c r="F43" s="25" t="b">
        <v>0</v>
      </c>
      <c r="G43" s="35" t="b">
        <v>0</v>
      </c>
      <c r="H43" s="38">
        <v>1</v>
      </c>
      <c r="I43" s="39">
        <v>1</v>
      </c>
      <c r="J43" s="18">
        <v>0</v>
      </c>
      <c r="K43" s="18">
        <v>1</v>
      </c>
      <c r="L43" s="20" t="s">
        <v>20</v>
      </c>
      <c r="M43" s="9" t="s">
        <v>21</v>
      </c>
      <c r="N43" s="14">
        <v>100</v>
      </c>
      <c r="O43" s="15">
        <v>0.1</v>
      </c>
      <c r="P43" s="15">
        <v>0.1</v>
      </c>
      <c r="Q43" s="29">
        <f t="shared" si="20"/>
        <v>0.1</v>
      </c>
      <c r="R43" s="15">
        <v>0</v>
      </c>
      <c r="S43" s="29">
        <f t="shared" si="21"/>
        <v>0</v>
      </c>
      <c r="T43" s="23">
        <v>0.5</v>
      </c>
      <c r="U43" s="6">
        <v>1000</v>
      </c>
      <c r="V43" s="32"/>
    </row>
    <row r="44" spans="1:22" s="3" customFormat="1" x14ac:dyDescent="0.2">
      <c r="A44" s="28" t="s">
        <v>36</v>
      </c>
      <c r="B44" s="28">
        <f t="shared" si="18"/>
        <v>12</v>
      </c>
      <c r="C44" s="28" t="str">
        <f t="shared" si="19"/>
        <v>na - 12</v>
      </c>
      <c r="D44" s="11" t="s">
        <v>18</v>
      </c>
      <c r="E44" s="11" t="s">
        <v>19</v>
      </c>
      <c r="F44" s="25" t="b">
        <v>0</v>
      </c>
      <c r="G44" s="35" t="b">
        <v>0</v>
      </c>
      <c r="H44" s="38">
        <v>1</v>
      </c>
      <c r="I44" s="39">
        <v>1</v>
      </c>
      <c r="J44" s="18">
        <v>0</v>
      </c>
      <c r="K44" s="18">
        <v>1</v>
      </c>
      <c r="L44" s="20" t="s">
        <v>20</v>
      </c>
      <c r="M44" s="9" t="s">
        <v>21</v>
      </c>
      <c r="N44" s="14">
        <v>100</v>
      </c>
      <c r="O44" s="15">
        <v>0.1</v>
      </c>
      <c r="P44" s="15">
        <v>0.1</v>
      </c>
      <c r="Q44" s="29">
        <f t="shared" si="20"/>
        <v>0.1</v>
      </c>
      <c r="R44" s="15">
        <v>0</v>
      </c>
      <c r="S44" s="29">
        <f t="shared" si="21"/>
        <v>0</v>
      </c>
      <c r="T44" s="23">
        <v>0.5</v>
      </c>
      <c r="U44" s="6">
        <v>1000</v>
      </c>
      <c r="V44" s="32"/>
    </row>
    <row r="45" spans="1:22" s="3" customFormat="1" x14ac:dyDescent="0.2">
      <c r="A45" s="28" t="s">
        <v>36</v>
      </c>
      <c r="B45" s="28">
        <f t="shared" si="17"/>
        <v>13</v>
      </c>
      <c r="C45" s="28" t="str">
        <f t="shared" si="13"/>
        <v>na - 13</v>
      </c>
      <c r="D45" s="11" t="s">
        <v>18</v>
      </c>
      <c r="E45" s="11" t="s">
        <v>19</v>
      </c>
      <c r="F45" s="25" t="b">
        <v>0</v>
      </c>
      <c r="G45" s="35" t="b">
        <v>0</v>
      </c>
      <c r="H45" s="38">
        <v>1</v>
      </c>
      <c r="I45" s="39">
        <v>1</v>
      </c>
      <c r="J45" s="18">
        <v>0</v>
      </c>
      <c r="K45" s="18">
        <v>1</v>
      </c>
      <c r="L45" s="20" t="s">
        <v>20</v>
      </c>
      <c r="M45" s="9" t="s">
        <v>21</v>
      </c>
      <c r="N45" s="14">
        <v>100</v>
      </c>
      <c r="O45" s="15">
        <v>0.1</v>
      </c>
      <c r="P45" s="15">
        <v>0.1</v>
      </c>
      <c r="Q45" s="29">
        <f t="shared" si="14"/>
        <v>0.1</v>
      </c>
      <c r="R45" s="15">
        <v>0</v>
      </c>
      <c r="S45" s="29">
        <f t="shared" si="15"/>
        <v>0</v>
      </c>
      <c r="T45" s="23">
        <v>0.5</v>
      </c>
      <c r="U45" s="6">
        <v>1000</v>
      </c>
      <c r="V45" s="32"/>
    </row>
    <row r="46" spans="1:22" s="3" customFormat="1" x14ac:dyDescent="0.2">
      <c r="A46" s="28" t="s">
        <v>36</v>
      </c>
      <c r="B46" s="28">
        <f t="shared" si="17"/>
        <v>14</v>
      </c>
      <c r="C46" s="28" t="str">
        <f t="shared" si="13"/>
        <v>na - 14</v>
      </c>
      <c r="D46" s="11" t="s">
        <v>18</v>
      </c>
      <c r="E46" s="11" t="s">
        <v>19</v>
      </c>
      <c r="F46" s="25" t="b">
        <v>0</v>
      </c>
      <c r="G46" s="35" t="b">
        <v>0</v>
      </c>
      <c r="H46" s="38">
        <v>1</v>
      </c>
      <c r="I46" s="39">
        <v>1</v>
      </c>
      <c r="J46" s="18">
        <v>0</v>
      </c>
      <c r="K46" s="18">
        <v>1</v>
      </c>
      <c r="L46" s="20" t="s">
        <v>20</v>
      </c>
      <c r="M46" s="9" t="s">
        <v>21</v>
      </c>
      <c r="N46" s="14">
        <v>100</v>
      </c>
      <c r="O46" s="15">
        <v>0.1</v>
      </c>
      <c r="P46" s="15">
        <v>0.1</v>
      </c>
      <c r="Q46" s="29">
        <f t="shared" si="14"/>
        <v>0.1</v>
      </c>
      <c r="R46" s="15">
        <v>0</v>
      </c>
      <c r="S46" s="29">
        <f t="shared" si="15"/>
        <v>0</v>
      </c>
      <c r="T46" s="23">
        <v>0.5</v>
      </c>
      <c r="U46" s="6">
        <v>1000</v>
      </c>
      <c r="V46" s="32"/>
    </row>
    <row r="47" spans="1:22" s="3" customFormat="1" x14ac:dyDescent="0.2">
      <c r="A47" s="28" t="s">
        <v>36</v>
      </c>
      <c r="B47" s="28">
        <f t="shared" si="17"/>
        <v>15</v>
      </c>
      <c r="C47" s="28" t="str">
        <f t="shared" si="13"/>
        <v>na - 15</v>
      </c>
      <c r="D47" s="11" t="s">
        <v>18</v>
      </c>
      <c r="E47" s="11" t="s">
        <v>19</v>
      </c>
      <c r="F47" s="25" t="b">
        <v>0</v>
      </c>
      <c r="G47" s="35" t="b">
        <v>0</v>
      </c>
      <c r="H47" s="38">
        <v>1</v>
      </c>
      <c r="I47" s="39">
        <v>1</v>
      </c>
      <c r="J47" s="18">
        <v>0</v>
      </c>
      <c r="K47" s="18">
        <v>1</v>
      </c>
      <c r="L47" s="20" t="s">
        <v>20</v>
      </c>
      <c r="M47" s="9" t="s">
        <v>21</v>
      </c>
      <c r="N47" s="14">
        <v>100</v>
      </c>
      <c r="O47" s="15">
        <v>0.1</v>
      </c>
      <c r="P47" s="15">
        <v>0.1</v>
      </c>
      <c r="Q47" s="29">
        <f t="shared" si="14"/>
        <v>0.1</v>
      </c>
      <c r="R47" s="15">
        <v>0</v>
      </c>
      <c r="S47" s="29">
        <f t="shared" si="15"/>
        <v>0</v>
      </c>
      <c r="T47" s="23">
        <v>0.5</v>
      </c>
      <c r="U47" s="6">
        <v>1000</v>
      </c>
      <c r="V47" s="32"/>
    </row>
    <row r="48" spans="1:22" s="3" customFormat="1" x14ac:dyDescent="0.2">
      <c r="A48" s="28" t="s">
        <v>36</v>
      </c>
      <c r="B48" s="28">
        <f t="shared" si="17"/>
        <v>16</v>
      </c>
      <c r="C48" s="28" t="str">
        <f t="shared" si="13"/>
        <v>na - 16</v>
      </c>
      <c r="D48" s="11" t="s">
        <v>18</v>
      </c>
      <c r="E48" s="11" t="s">
        <v>19</v>
      </c>
      <c r="F48" s="25" t="b">
        <v>0</v>
      </c>
      <c r="G48" s="35" t="b">
        <v>0</v>
      </c>
      <c r="H48" s="38">
        <v>1</v>
      </c>
      <c r="I48" s="39">
        <v>1</v>
      </c>
      <c r="J48" s="18">
        <v>0</v>
      </c>
      <c r="K48" s="18">
        <v>1</v>
      </c>
      <c r="L48" s="20" t="s">
        <v>20</v>
      </c>
      <c r="M48" s="9" t="s">
        <v>21</v>
      </c>
      <c r="N48" s="14">
        <v>100</v>
      </c>
      <c r="O48" s="15">
        <v>0.1</v>
      </c>
      <c r="P48" s="15">
        <v>0.1</v>
      </c>
      <c r="Q48" s="29">
        <f t="shared" si="14"/>
        <v>0.1</v>
      </c>
      <c r="R48" s="15">
        <v>0</v>
      </c>
      <c r="S48" s="29">
        <f t="shared" si="15"/>
        <v>0</v>
      </c>
      <c r="T48" s="23">
        <v>0.5</v>
      </c>
      <c r="U48" s="6">
        <v>1000</v>
      </c>
      <c r="V48" s="32"/>
    </row>
    <row r="49" spans="1:22" s="3" customFormat="1" x14ac:dyDescent="0.2">
      <c r="A49" s="28" t="s">
        <v>36</v>
      </c>
      <c r="B49" s="28">
        <f t="shared" si="17"/>
        <v>17</v>
      </c>
      <c r="C49" s="28" t="str">
        <f t="shared" si="13"/>
        <v>na - 17</v>
      </c>
      <c r="D49" s="11" t="s">
        <v>18</v>
      </c>
      <c r="E49" s="11" t="s">
        <v>19</v>
      </c>
      <c r="F49" s="25" t="b">
        <v>0</v>
      </c>
      <c r="G49" s="35" t="b">
        <v>0</v>
      </c>
      <c r="H49" s="38">
        <v>1</v>
      </c>
      <c r="I49" s="39">
        <v>1</v>
      </c>
      <c r="J49" s="18">
        <v>0</v>
      </c>
      <c r="K49" s="18">
        <v>1</v>
      </c>
      <c r="L49" s="20" t="s">
        <v>20</v>
      </c>
      <c r="M49" s="9" t="s">
        <v>21</v>
      </c>
      <c r="N49" s="14">
        <v>100</v>
      </c>
      <c r="O49" s="15">
        <v>0.1</v>
      </c>
      <c r="P49" s="15">
        <v>0.1</v>
      </c>
      <c r="Q49" s="29">
        <f t="shared" si="14"/>
        <v>0.1</v>
      </c>
      <c r="R49" s="15">
        <v>0</v>
      </c>
      <c r="S49" s="29">
        <f t="shared" si="15"/>
        <v>0</v>
      </c>
      <c r="T49" s="23">
        <v>0.5</v>
      </c>
      <c r="U49" s="6">
        <v>1000</v>
      </c>
      <c r="V49" s="32"/>
    </row>
    <row r="50" spans="1:22" s="3" customFormat="1" x14ac:dyDescent="0.2">
      <c r="A50" s="28" t="s">
        <v>36</v>
      </c>
      <c r="B50" s="28">
        <f t="shared" si="17"/>
        <v>18</v>
      </c>
      <c r="C50" s="28" t="str">
        <f t="shared" si="13"/>
        <v>na - 18</v>
      </c>
      <c r="D50" s="11" t="s">
        <v>18</v>
      </c>
      <c r="E50" s="11" t="s">
        <v>19</v>
      </c>
      <c r="F50" s="25" t="b">
        <v>0</v>
      </c>
      <c r="G50" s="35" t="b">
        <v>0</v>
      </c>
      <c r="H50" s="38">
        <v>1</v>
      </c>
      <c r="I50" s="39">
        <v>1</v>
      </c>
      <c r="J50" s="18">
        <v>0</v>
      </c>
      <c r="K50" s="18">
        <v>1</v>
      </c>
      <c r="L50" s="20" t="s">
        <v>20</v>
      </c>
      <c r="M50" s="9" t="s">
        <v>21</v>
      </c>
      <c r="N50" s="14">
        <v>100</v>
      </c>
      <c r="O50" s="15">
        <v>0.1</v>
      </c>
      <c r="P50" s="15">
        <v>0.1</v>
      </c>
      <c r="Q50" s="29">
        <f t="shared" si="14"/>
        <v>0.1</v>
      </c>
      <c r="R50" s="15">
        <v>0</v>
      </c>
      <c r="S50" s="29">
        <f t="shared" si="15"/>
        <v>0</v>
      </c>
      <c r="T50" s="23">
        <v>0.5</v>
      </c>
      <c r="U50" s="6">
        <v>1000</v>
      </c>
      <c r="V50" s="32"/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Stefan Loesch</cp:lastModifiedBy>
  <dcterms:created xsi:type="dcterms:W3CDTF">2023-01-31T22:39:12Z</dcterms:created>
  <dcterms:modified xsi:type="dcterms:W3CDTF">2023-02-01T13:20:10Z</dcterms:modified>
</cp:coreProperties>
</file>