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NIIT\"/>
    </mc:Choice>
  </mc:AlternateContent>
  <xr:revisionPtr revIDLastSave="0" documentId="13_ncr:1_{D5D7778A-41FF-4711-932E-63D9C92C5561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Sheet1" sheetId="1" r:id="rId1"/>
    <sheet name="TASK-1" sheetId="2" r:id="rId2"/>
    <sheet name="TASK-2" sheetId="3" r:id="rId3"/>
    <sheet name="TASK-3" sheetId="4" r:id="rId4"/>
    <sheet name="TASK-4(2)" sheetId="11" r:id="rId5"/>
    <sheet name="TASK-4" sheetId="5" r:id="rId6"/>
    <sheet name="TASK-2(2)" sheetId="8" state="hidden" r:id="rId7"/>
  </sheets>
  <definedNames>
    <definedName name="_xlnm._FilterDatabase" localSheetId="0" hidden="1">Sheet1!$A$1:$L$46</definedName>
    <definedName name="_xlnm._FilterDatabase" localSheetId="2" hidden="1">'TASK-2'!$I$2:$L$2</definedName>
    <definedName name="_xlnm._FilterDatabase" localSheetId="3" hidden="1">'TASK-3'!$A$1:$C$1</definedName>
    <definedName name="_xlchart.v1.0" hidden="1">'TASK-1'!$A$2:$A$46</definedName>
    <definedName name="_xlchart.v1.1" hidden="1">'TASK-1'!$B$2:$B$46</definedName>
    <definedName name="_xlchart.v1.2" hidden="1">'TASK-1'!$A$2:$A$46</definedName>
    <definedName name="_xlchart.v1.3" hidden="1">'TASK-1'!$B$2:$B$46</definedName>
  </definedNames>
  <calcPr calcId="181029"/>
  <pivotCaches>
    <pivotCache cacheId="8" r:id="rId8"/>
    <pivotCache cacheId="1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6" i="11" l="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E6" i="5" a="1"/>
  <c r="E7" i="5" s="1"/>
  <c r="D4" i="3"/>
  <c r="D5" i="3"/>
  <c r="D6" i="3"/>
  <c r="D7" i="3"/>
  <c r="D8" i="3"/>
  <c r="D9" i="3"/>
  <c r="D10" i="3"/>
  <c r="D11" i="3"/>
  <c r="D12" i="3"/>
  <c r="D13" i="3"/>
  <c r="D14" i="3"/>
  <c r="D15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3" i="3"/>
  <c r="X9" i="3"/>
  <c r="Q17" i="3" s="1"/>
  <c r="X8" i="3"/>
  <c r="Q16" i="3" s="1"/>
  <c r="E6" i="5" l="1"/>
  <c r="E9" i="5"/>
  <c r="E8" i="5"/>
  <c r="T9" i="3"/>
  <c r="S9" i="3"/>
  <c r="T8" i="3"/>
  <c r="S8" i="3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2" i="5"/>
  <c r="H9" i="4"/>
  <c r="H8" i="4"/>
  <c r="H7" i="4"/>
  <c r="P9" i="3"/>
  <c r="R8" i="3"/>
  <c r="Q8" i="3"/>
  <c r="P8" i="3"/>
  <c r="T7" i="3"/>
  <c r="S7" i="3"/>
  <c r="Q10" i="3"/>
  <c r="P10" i="3"/>
  <c r="X10" i="3" s="1"/>
  <c r="Q18" i="3" s="1"/>
  <c r="R9" i="3"/>
  <c r="Q9" i="3"/>
  <c r="R7" i="3"/>
  <c r="Q7" i="3"/>
  <c r="P7" i="3"/>
  <c r="X7" i="3" s="1"/>
  <c r="Q15" i="3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2" i="1"/>
  <c r="U9" i="3" l="1"/>
  <c r="W9" i="3" s="1"/>
  <c r="U8" i="3"/>
  <c r="W8" i="3" s="1"/>
  <c r="U7" i="3"/>
  <c r="V7" i="3" s="1"/>
  <c r="H10" i="4"/>
  <c r="H12" i="4" s="1"/>
  <c r="V9" i="3" l="1"/>
  <c r="L5" i="3"/>
  <c r="L4" i="3"/>
  <c r="L12" i="3"/>
  <c r="L6" i="3"/>
  <c r="L9" i="3"/>
  <c r="L3" i="3"/>
  <c r="L10" i="3"/>
  <c r="L11" i="3"/>
  <c r="L8" i="3"/>
  <c r="L7" i="3"/>
  <c r="V8" i="3"/>
  <c r="G9" i="3" s="1"/>
  <c r="G19" i="3"/>
  <c r="G22" i="3"/>
  <c r="G12" i="3"/>
  <c r="G11" i="3"/>
  <c r="G4" i="3"/>
  <c r="G5" i="3"/>
  <c r="G3" i="3"/>
  <c r="G7" i="3"/>
  <c r="G8" i="3"/>
  <c r="G14" i="3"/>
  <c r="G23" i="3"/>
  <c r="H13" i="3"/>
  <c r="H4" i="3"/>
  <c r="H21" i="3"/>
  <c r="H5" i="3"/>
  <c r="H20" i="3"/>
  <c r="H3" i="3"/>
  <c r="H12" i="3"/>
  <c r="H14" i="3"/>
  <c r="H23" i="3"/>
  <c r="H9" i="3"/>
  <c r="H16" i="3"/>
  <c r="H22" i="3"/>
  <c r="H7" i="3"/>
  <c r="H10" i="3"/>
  <c r="H6" i="3"/>
  <c r="H17" i="3"/>
  <c r="H15" i="3"/>
  <c r="H8" i="3"/>
  <c r="H11" i="3"/>
  <c r="H18" i="3"/>
  <c r="H19" i="3"/>
  <c r="W7" i="3"/>
  <c r="H11" i="4"/>
  <c r="G6" i="3" l="1"/>
  <c r="G21" i="3"/>
  <c r="G15" i="3"/>
  <c r="K3" i="3"/>
  <c r="K10" i="3"/>
  <c r="K11" i="3"/>
  <c r="K8" i="3"/>
  <c r="K7" i="3"/>
  <c r="K5" i="3"/>
  <c r="K4" i="3"/>
  <c r="K12" i="3"/>
  <c r="K6" i="3"/>
  <c r="K9" i="3"/>
  <c r="G17" i="3"/>
  <c r="G20" i="3"/>
  <c r="G13" i="3"/>
  <c r="G10" i="3"/>
  <c r="G16" i="3"/>
  <c r="G18" i="3"/>
</calcChain>
</file>

<file path=xl/sharedStrings.xml><?xml version="1.0" encoding="utf-8"?>
<sst xmlns="http://schemas.openxmlformats.org/spreadsheetml/2006/main" count="409" uniqueCount="154">
  <si>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</si>
  <si>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</si>
  <si>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</si>
  <si>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</si>
  <si>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</si>
  <si>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</si>
  <si>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</si>
  <si>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</si>
  <si>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</si>
  <si>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</si>
  <si>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</si>
  <si>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Rudra Verma</t>
  </si>
  <si>
    <t xml:space="preserve">Harvard </t>
  </si>
  <si>
    <t>Finance</t>
  </si>
  <si>
    <t>India</t>
  </si>
  <si>
    <t>F2356145</t>
  </si>
  <si>
    <t>Aayansh Sharma</t>
  </si>
  <si>
    <t>Boston</t>
  </si>
  <si>
    <t xml:space="preserve">Pharmaceutical </t>
  </si>
  <si>
    <t>J4563219</t>
  </si>
  <si>
    <t>Aditya Pandey</t>
  </si>
  <si>
    <t>Washington</t>
  </si>
  <si>
    <t>IT</t>
  </si>
  <si>
    <t>W4526893</t>
  </si>
  <si>
    <t>Dhruv Verma</t>
  </si>
  <si>
    <t>K4578236</t>
  </si>
  <si>
    <t>Veer Patil</t>
  </si>
  <si>
    <t>K4578237</t>
  </si>
  <si>
    <t>Ahmed Shah</t>
  </si>
  <si>
    <t>K4578238</t>
  </si>
  <si>
    <t>Viyaan K</t>
  </si>
  <si>
    <t>K4578239</t>
  </si>
  <si>
    <t>Shivnew Patel</t>
  </si>
  <si>
    <t>K4578240</t>
  </si>
  <si>
    <t>Atharv Mahajan</t>
  </si>
  <si>
    <t>K4578241</t>
  </si>
  <si>
    <t>Ivaan Thakrey</t>
  </si>
  <si>
    <t>K4578242</t>
  </si>
  <si>
    <t>Yuvaan Sheik</t>
  </si>
  <si>
    <t>K4578243</t>
  </si>
  <si>
    <t>Ishaan Verma</t>
  </si>
  <si>
    <t>K4578244</t>
  </si>
  <si>
    <t>Kabir Singh</t>
  </si>
  <si>
    <t>K4578245</t>
  </si>
  <si>
    <t>Arjun Singh</t>
  </si>
  <si>
    <t>Bella Wilson</t>
  </si>
  <si>
    <t>USA</t>
  </si>
  <si>
    <t>Lucus Jones</t>
  </si>
  <si>
    <t>Maya Haris</t>
  </si>
  <si>
    <t>Velentina Clark</t>
  </si>
  <si>
    <t>Robert Anderson</t>
  </si>
  <si>
    <t>Delilah Williams</t>
  </si>
  <si>
    <t>Charles Taylor</t>
  </si>
  <si>
    <t>Anna Perez</t>
  </si>
  <si>
    <t>Ivy Thomas</t>
  </si>
  <si>
    <t>Richard Thompson</t>
  </si>
  <si>
    <t>Claire Abderson</t>
  </si>
  <si>
    <t>Ariana Jackson</t>
  </si>
  <si>
    <t>Serenity Taylor</t>
  </si>
  <si>
    <t>Oliver Smith</t>
  </si>
  <si>
    <t>Ethan S</t>
  </si>
  <si>
    <t>UAE</t>
  </si>
  <si>
    <t>Jacob Williams</t>
  </si>
  <si>
    <t>James Martinez</t>
  </si>
  <si>
    <t>Ruby Wilson</t>
  </si>
  <si>
    <t>Skylar Walker</t>
  </si>
  <si>
    <t>Italy</t>
  </si>
  <si>
    <t>KK45268976</t>
  </si>
  <si>
    <t>Hailey Allen</t>
  </si>
  <si>
    <t>KK45268977</t>
  </si>
  <si>
    <t>Jack Wright</t>
  </si>
  <si>
    <t>KK45268978</t>
  </si>
  <si>
    <t>Sophie Adamas</t>
  </si>
  <si>
    <t>KK45268979</t>
  </si>
  <si>
    <t>Elena Green</t>
  </si>
  <si>
    <t>KK45268980</t>
  </si>
  <si>
    <t>Michael Baker</t>
  </si>
  <si>
    <t>KK45268981</t>
  </si>
  <si>
    <t>William Carter</t>
  </si>
  <si>
    <t>KK45268982</t>
  </si>
  <si>
    <t>Thomas Turner</t>
  </si>
  <si>
    <t>Bank</t>
  </si>
  <si>
    <t>KK45268983</t>
  </si>
  <si>
    <t>Henry Parker</t>
  </si>
  <si>
    <t>KK45268984</t>
  </si>
  <si>
    <t>John Edwards</t>
  </si>
  <si>
    <t>KK45268985</t>
  </si>
  <si>
    <t>John Parker</t>
  </si>
  <si>
    <t>KK45268986</t>
  </si>
  <si>
    <t>Thomas Edward</t>
  </si>
  <si>
    <t>KK45268987</t>
  </si>
  <si>
    <t>Micheal Roger</t>
  </si>
  <si>
    <t>KK45268988</t>
  </si>
  <si>
    <t>T 1</t>
  </si>
  <si>
    <t>IDENTIFYING WHICH DOMAIN PROVIDES WIDER SALARY PACKAGE</t>
  </si>
  <si>
    <t>INTERPRETATION</t>
  </si>
  <si>
    <t>BOX-PLOT CHART</t>
  </si>
  <si>
    <t>SOLUTION</t>
  </si>
  <si>
    <t>FINANCE DOMAIN PROVIDES WIDER SALARY PACKAGE</t>
  </si>
  <si>
    <t>Age</t>
  </si>
  <si>
    <t>Age Group</t>
  </si>
  <si>
    <t>20-25</t>
  </si>
  <si>
    <t>25-30</t>
  </si>
  <si>
    <t>30-35</t>
  </si>
  <si>
    <t>35-40</t>
  </si>
  <si>
    <t>Mean</t>
  </si>
  <si>
    <t>Median</t>
  </si>
  <si>
    <t>Mode</t>
  </si>
  <si>
    <t>Q1</t>
  </si>
  <si>
    <t>Q3</t>
  </si>
  <si>
    <t>IQR</t>
  </si>
  <si>
    <t>UF</t>
  </si>
  <si>
    <t>LF</t>
  </si>
  <si>
    <t>Age Group : 20 -25</t>
  </si>
  <si>
    <t>Age Group : 25-30</t>
  </si>
  <si>
    <t>Age Group : 30-35</t>
  </si>
  <si>
    <t>Age Group : 35-40</t>
  </si>
  <si>
    <t>T 2</t>
  </si>
  <si>
    <t>Find maximum age of graduate recruited &amp; check if the age belongs to outliers</t>
  </si>
  <si>
    <t>Interpretation</t>
  </si>
  <si>
    <t>Max</t>
  </si>
  <si>
    <t>Quartile</t>
  </si>
  <si>
    <t>Max age of graduate recruited</t>
  </si>
  <si>
    <t>Solution</t>
  </si>
  <si>
    <t>Max age of graduate recruited (39) &gt; Upper Fence (36.5).Hence it belongs to outlier</t>
  </si>
  <si>
    <t>Month of Placement</t>
  </si>
  <si>
    <t xml:space="preserve">T3 </t>
  </si>
  <si>
    <t>Month in which greatest number of graduates accepted job offers</t>
  </si>
  <si>
    <t>T2</t>
  </si>
  <si>
    <t>Finding compensation packages offered  in age group wise</t>
  </si>
  <si>
    <t>Central Tendancy Techniques</t>
  </si>
  <si>
    <t>Mean(Excluding Outliers)</t>
  </si>
  <si>
    <t>=Or &gt; 20</t>
  </si>
  <si>
    <t>&lt;25</t>
  </si>
  <si>
    <t>=Or &gt; 25</t>
  </si>
  <si>
    <t>&lt;30</t>
  </si>
  <si>
    <t>=Or &gt; 30</t>
  </si>
  <si>
    <t>&lt;35</t>
  </si>
  <si>
    <t>=Or &gt; 35</t>
  </si>
  <si>
    <t>&lt;40</t>
  </si>
  <si>
    <t>Average Salary Offered</t>
  </si>
  <si>
    <t>Multi Mode</t>
  </si>
  <si>
    <t>Mode -1</t>
  </si>
  <si>
    <t>Mode -2</t>
  </si>
  <si>
    <t>In month of December &amp; January Maximum number of graduates accepted job offers</t>
  </si>
  <si>
    <t>Row Labels</t>
  </si>
  <si>
    <t>Grand Total</t>
  </si>
  <si>
    <t>22-26</t>
  </si>
  <si>
    <t>27-31</t>
  </si>
  <si>
    <t>32-36</t>
  </si>
  <si>
    <t>37-41</t>
  </si>
  <si>
    <t>Average of Package Offered</t>
  </si>
  <si>
    <t>Count of Month of Placement</t>
  </si>
  <si>
    <t>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</si>
</sst>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>
      <alignment wrapText="1"/>
    </xf>
    <xf numFmtId="164" fontId="0" fillId="0" borderId="0" xfId="1" applyNumberFormat="1" applyFont="1"/>
    <xf numFmtId="0" fontId="0" fillId="0" borderId="0" xfId="0" applyAlignment="1">
      <alignment horizontal="left"/>
    </xf>
    <xf numFmtId="164" fontId="0" fillId="0" borderId="0" xfId="0" applyNumberFormat="1"/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2" fillId="2" borderId="1" xfId="0" applyFont="1" applyFill="1" applyBorder="1"/>
    <xf numFmtId="0" fontId="0" fillId="2" borderId="1" xfId="0" applyFill="1" applyBorder="1"/>
    <xf numFmtId="0" fontId="2" fillId="0" borderId="2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14" fontId="0" fillId="0" borderId="1" xfId="0" applyNumberFormat="1" applyBorder="1" applyAlignment="1">
      <alignment horizontal="left"/>
    </xf>
    <xf numFmtId="14" fontId="0" fillId="0" borderId="1" xfId="0" applyNumberFormat="1" applyBorder="1"/>
    <xf numFmtId="0" fontId="2" fillId="3" borderId="1" xfId="0" applyFont="1" applyFill="1" applyBorder="1"/>
    <xf numFmtId="0" fontId="0" fillId="0" borderId="0" xfId="0" applyBorder="1"/>
    <xf numFmtId="0" fontId="2" fillId="3" borderId="3" xfId="0" applyFont="1" applyFill="1" applyBorder="1"/>
    <xf numFmtId="0" fontId="0" fillId="0" borderId="4" xfId="0" applyBorder="1"/>
    <xf numFmtId="0" fontId="2" fillId="0" borderId="5" xfId="0" applyFont="1" applyBorder="1"/>
    <xf numFmtId="0" fontId="0" fillId="0" borderId="5" xfId="0" applyBorder="1"/>
    <xf numFmtId="0" fontId="2" fillId="0" borderId="3" xfId="0" applyFont="1" applyBorder="1"/>
    <xf numFmtId="0" fontId="2" fillId="0" borderId="4" xfId="0" applyFont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14" fontId="0" fillId="0" borderId="3" xfId="0" applyNumberFormat="1" applyBorder="1" applyAlignment="1">
      <alignment horizontal="center"/>
    </xf>
    <xf numFmtId="0" fontId="2" fillId="3" borderId="8" xfId="0" applyFont="1" applyFill="1" applyBorder="1"/>
    <xf numFmtId="0" fontId="2" fillId="3" borderId="10" xfId="0" applyFont="1" applyFill="1" applyBorder="1"/>
    <xf numFmtId="0" fontId="0" fillId="0" borderId="1" xfId="0" quotePrefix="1" applyBorder="1"/>
    <xf numFmtId="164" fontId="0" fillId="0" borderId="11" xfId="0" applyNumberFormat="1" applyBorder="1"/>
    <xf numFmtId="164" fontId="0" fillId="0" borderId="13" xfId="0" applyNumberFormat="1" applyBorder="1"/>
    <xf numFmtId="164" fontId="2" fillId="3" borderId="3" xfId="0" applyNumberFormat="1" applyFont="1" applyFill="1" applyBorder="1"/>
    <xf numFmtId="164" fontId="2" fillId="3" borderId="5" xfId="0" applyNumberFormat="1" applyFont="1" applyFill="1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2" fillId="0" borderId="1" xfId="0" applyFont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1" xfId="0" applyNumberFormat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NumberFormat="1" applyFill="1" applyBorder="1"/>
    <xf numFmtId="0" fontId="2" fillId="4" borderId="1" xfId="0" applyFont="1" applyFill="1" applyBorder="1"/>
    <xf numFmtId="0" fontId="2" fillId="4" borderId="3" xfId="0" applyFont="1" applyFill="1" applyBorder="1"/>
  </cellXfs>
  <cellStyles count="2">
    <cellStyle name="Currency" xfId="1" builtinId="4"/>
    <cellStyle name="Normal" xfId="0" builtinId="0"/>
  </cellStyles>
  <dxfs count="10"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Domain Vs Package Offered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Domain Vs Package Offered</a:t>
          </a:r>
        </a:p>
      </cx:txPr>
    </cx:title>
    <cx:plotArea>
      <cx:plotAreaRegion>
        <cx:series layoutId="boxWhisker" uniqueId="{4A21E993-D484-447F-94A2-84A915F94DB3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Domain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Domain</a:t>
              </a:r>
            </a:p>
          </cx:txPr>
        </cx:title>
        <cx:tickLabels/>
      </cx:axis>
      <cx:axis id="1">
        <cx:valScaling/>
        <cx:title>
          <cx:tx>
            <cx:txData>
              <cx:v>Package Offered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Package Offered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5</xdr:row>
      <xdr:rowOff>4760</xdr:rowOff>
    </xdr:from>
    <xdr:to>
      <xdr:col>10</xdr:col>
      <xdr:colOff>342900</xdr:colOff>
      <xdr:row>33</xdr:row>
      <xdr:rowOff>49695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CFB9401-843A-5DA5-90A0-9C19F505A0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0450" y="957260"/>
              <a:ext cx="5048250" cy="53789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886.854840624997" createdVersion="8" refreshedVersion="8" minRefreshableVersion="3" recordCount="45" xr:uid="{FAEABF9B-B226-4D19-9416-72E60816D004}">
  <cacheSource type="worksheet">
    <worksheetSource ref="A1:B46" sheet="TASK-2(2)"/>
  </cacheSource>
  <cacheFields count="2">
    <cacheField name="Age" numFmtId="0">
      <sharedItems containsSemiMixedTypes="0" containsString="0" containsNumber="1" containsInteger="1" minValue="22" maxValue="39" count="13">
        <n v="28"/>
        <n v="30"/>
        <n v="31"/>
        <n v="27"/>
        <n v="23"/>
        <n v="25"/>
        <n v="33"/>
        <n v="29"/>
        <n v="24"/>
        <n v="26"/>
        <n v="34"/>
        <n v="22"/>
        <n v="39"/>
      </sharedItems>
      <fieldGroup base="0">
        <rangePr autoEnd="0" startNum="22" endNum="40" groupInterval="5"/>
        <groupItems count="6">
          <s v="&lt;22"/>
          <s v="22-26"/>
          <s v="27-31"/>
          <s v="32-36"/>
          <s v="37-41"/>
          <s v="&gt;42"/>
        </groupItems>
      </fieldGroup>
    </cacheField>
    <cacheField name="Package Offered" numFmtId="0">
      <sharedItems containsSemiMixedTypes="0" containsString="0" containsNumber="1" containsInteger="1" minValue="10000" maxValue="23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886.868607870369" createdVersion="8" refreshedVersion="8" minRefreshableVersion="3" recordCount="45" xr:uid="{DC003BB7-73AA-4F8E-AAD8-1E1C4B2E5310}">
  <cacheSource type="worksheet">
    <worksheetSource ref="A1:B46" sheet="TASK-4(2)"/>
  </cacheSource>
  <cacheFields count="2">
    <cacheField name="Date of Placement" numFmtId="14">
      <sharedItems containsSemiMixedTypes="0" containsNonDate="0" containsDate="1" containsString="0" minDate="2018-01-05T00:00:00" maxDate="2021-03-17T00:00:00"/>
    </cacheField>
    <cacheField name="Month of Placement" numFmtId="0">
      <sharedItems containsSemiMixedTypes="0" containsString="0" containsNumber="1" containsInteger="1" minValue="1" maxValue="12" count="12">
        <n v="12"/>
        <n v="10"/>
        <n v="1"/>
        <n v="3"/>
        <n v="6"/>
        <n v="8"/>
        <n v="7"/>
        <n v="9"/>
        <n v="11"/>
        <n v="5"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n v="230000"/>
  </r>
  <r>
    <x v="1"/>
    <n v="40000"/>
  </r>
  <r>
    <x v="0"/>
    <n v="80000"/>
  </r>
  <r>
    <x v="2"/>
    <n v="45000"/>
  </r>
  <r>
    <x v="1"/>
    <n v="90000"/>
  </r>
  <r>
    <x v="3"/>
    <n v="89700"/>
  </r>
  <r>
    <x v="4"/>
    <n v="89700"/>
  </r>
  <r>
    <x v="0"/>
    <n v="89700"/>
  </r>
  <r>
    <x v="5"/>
    <n v="89700"/>
  </r>
  <r>
    <x v="6"/>
    <n v="80000"/>
  </r>
  <r>
    <x v="0"/>
    <n v="150000"/>
  </r>
  <r>
    <x v="1"/>
    <n v="150000"/>
  </r>
  <r>
    <x v="3"/>
    <n v="89700"/>
  </r>
  <r>
    <x v="0"/>
    <n v="85000"/>
  </r>
  <r>
    <x v="0"/>
    <n v="55000"/>
  </r>
  <r>
    <x v="3"/>
    <n v="45000"/>
  </r>
  <r>
    <x v="5"/>
    <n v="110000"/>
  </r>
  <r>
    <x v="7"/>
    <n v="80000"/>
  </r>
  <r>
    <x v="2"/>
    <n v="70000"/>
  </r>
  <r>
    <x v="8"/>
    <n v="65000"/>
  </r>
  <r>
    <x v="9"/>
    <n v="70000"/>
  </r>
  <r>
    <x v="8"/>
    <n v="45000"/>
  </r>
  <r>
    <x v="8"/>
    <n v="10000"/>
  </r>
  <r>
    <x v="4"/>
    <n v="130000"/>
  </r>
  <r>
    <x v="10"/>
    <n v="130000"/>
  </r>
  <r>
    <x v="5"/>
    <n v="140000"/>
  </r>
  <r>
    <x v="11"/>
    <n v="45000"/>
  </r>
  <r>
    <x v="11"/>
    <n v="89700"/>
  </r>
  <r>
    <x v="11"/>
    <n v="150000"/>
  </r>
  <r>
    <x v="11"/>
    <n v="85000"/>
  </r>
  <r>
    <x v="5"/>
    <n v="60000"/>
  </r>
  <r>
    <x v="12"/>
    <n v="50000"/>
  </r>
  <r>
    <x v="9"/>
    <n v="89000"/>
  </r>
  <r>
    <x v="5"/>
    <n v="55000"/>
  </r>
  <r>
    <x v="4"/>
    <n v="45000"/>
  </r>
  <r>
    <x v="4"/>
    <n v="40000"/>
  </r>
  <r>
    <x v="6"/>
    <n v="55000"/>
  </r>
  <r>
    <x v="5"/>
    <n v="50000"/>
  </r>
  <r>
    <x v="11"/>
    <n v="50000"/>
  </r>
  <r>
    <x v="9"/>
    <n v="80000"/>
  </r>
  <r>
    <x v="8"/>
    <n v="89700"/>
  </r>
  <r>
    <x v="9"/>
    <n v="40000"/>
  </r>
  <r>
    <x v="5"/>
    <n v="45000"/>
  </r>
  <r>
    <x v="6"/>
    <n v="50000"/>
  </r>
  <r>
    <x v="2"/>
    <n v="8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d v="2018-12-25T00:00:00"/>
    <x v="0"/>
  </r>
  <r>
    <d v="2019-10-11T00:00:00"/>
    <x v="1"/>
  </r>
  <r>
    <d v="2019-01-19T00:00:00"/>
    <x v="2"/>
  </r>
  <r>
    <d v="2021-03-16T00:00:00"/>
    <x v="3"/>
  </r>
  <r>
    <d v="2019-06-28T00:00:00"/>
    <x v="4"/>
  </r>
  <r>
    <d v="2019-08-12T00:00:00"/>
    <x v="5"/>
  </r>
  <r>
    <d v="2018-07-10T00:00:00"/>
    <x v="6"/>
  </r>
  <r>
    <d v="2019-12-30T00:00:00"/>
    <x v="0"/>
  </r>
  <r>
    <d v="2018-09-18T00:00:00"/>
    <x v="7"/>
  </r>
  <r>
    <d v="2019-10-18T00:00:00"/>
    <x v="1"/>
  </r>
  <r>
    <d v="2019-08-22T00:00:00"/>
    <x v="5"/>
  </r>
  <r>
    <d v="2019-06-27T00:00:00"/>
    <x v="4"/>
  </r>
  <r>
    <d v="2018-09-14T00:00:00"/>
    <x v="7"/>
  </r>
  <r>
    <d v="2019-11-06T00:00:00"/>
    <x v="8"/>
  </r>
  <r>
    <d v="2018-12-21T00:00:00"/>
    <x v="0"/>
  </r>
  <r>
    <d v="2018-12-14T00:00:00"/>
    <x v="0"/>
  </r>
  <r>
    <d v="2019-01-26T00:00:00"/>
    <x v="2"/>
  </r>
  <r>
    <d v="2018-05-28T00:00:00"/>
    <x v="9"/>
  </r>
  <r>
    <d v="2018-07-01T00:00:00"/>
    <x v="6"/>
  </r>
  <r>
    <d v="2019-02-20T00:00:00"/>
    <x v="10"/>
  </r>
  <r>
    <d v="2020-01-31T00:00:00"/>
    <x v="2"/>
  </r>
  <r>
    <d v="2018-07-09T00:00:00"/>
    <x v="6"/>
  </r>
  <r>
    <d v="2018-07-05T00:00:00"/>
    <x v="6"/>
  </r>
  <r>
    <d v="2018-01-05T00:00:00"/>
    <x v="2"/>
  </r>
  <r>
    <d v="2019-07-31T00:00:00"/>
    <x v="6"/>
  </r>
  <r>
    <d v="2018-11-27T00:00:00"/>
    <x v="8"/>
  </r>
  <r>
    <d v="2018-01-16T00:00:00"/>
    <x v="2"/>
  </r>
  <r>
    <d v="2018-04-24T00:00:00"/>
    <x v="11"/>
  </r>
  <r>
    <d v="2018-04-29T00:00:00"/>
    <x v="11"/>
  </r>
  <r>
    <d v="2018-09-27T00:00:00"/>
    <x v="7"/>
  </r>
  <r>
    <d v="2018-08-25T00:00:00"/>
    <x v="5"/>
  </r>
  <r>
    <d v="2020-01-03T00:00:00"/>
    <x v="2"/>
  </r>
  <r>
    <d v="2020-04-11T00:00:00"/>
    <x v="11"/>
  </r>
  <r>
    <d v="2019-09-01T00:00:00"/>
    <x v="7"/>
  </r>
  <r>
    <d v="2019-10-18T00:00:00"/>
    <x v="1"/>
  </r>
  <r>
    <d v="2019-05-04T00:00:00"/>
    <x v="9"/>
  </r>
  <r>
    <d v="2019-02-26T00:00:00"/>
    <x v="10"/>
  </r>
  <r>
    <d v="2019-08-05T00:00:00"/>
    <x v="5"/>
  </r>
  <r>
    <d v="2018-11-22T00:00:00"/>
    <x v="8"/>
  </r>
  <r>
    <d v="2021-02-15T00:00:00"/>
    <x v="10"/>
  </r>
  <r>
    <d v="2018-10-24T00:00:00"/>
    <x v="1"/>
  </r>
  <r>
    <d v="2021-03-15T00:00:00"/>
    <x v="3"/>
  </r>
  <r>
    <d v="2018-12-19T00:00:00"/>
    <x v="0"/>
  </r>
  <r>
    <d v="2021-03-08T00:00:00"/>
    <x v="3"/>
  </r>
  <r>
    <d v="2019-12-21T00:00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65A26D-ABBD-49D0-BFDC-2B353BB7C83E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6:E19" firstHeaderRow="1" firstDataRow="1" firstDataCol="1"/>
  <pivotFields count="2">
    <pivotField numFmtId="14" showAll="0"/>
    <pivotField axis="axisRow" dataField="1" showAll="0" sortType="descending">
      <items count="13">
        <item x="2"/>
        <item x="10"/>
        <item x="3"/>
        <item x="11"/>
        <item x="9"/>
        <item x="4"/>
        <item x="6"/>
        <item x="5"/>
        <item x="7"/>
        <item x="1"/>
        <item x="8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3">
    <i>
      <x v="11"/>
    </i>
    <i>
      <x/>
    </i>
    <i>
      <x v="6"/>
    </i>
    <i>
      <x v="7"/>
    </i>
    <i>
      <x v="9"/>
    </i>
    <i>
      <x v="8"/>
    </i>
    <i>
      <x v="1"/>
    </i>
    <i>
      <x v="10"/>
    </i>
    <i>
      <x v="3"/>
    </i>
    <i>
      <x v="2"/>
    </i>
    <i>
      <x v="4"/>
    </i>
    <i>
      <x v="5"/>
    </i>
    <i t="grand">
      <x/>
    </i>
  </rowItems>
  <colItems count="1">
    <i/>
  </colItems>
  <dataFields count="1">
    <dataField name="Count of Month of Placement" fld="1" subtotal="count" baseField="1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  <format dxfId="5">
      <pivotArea dataOnly="0" labelOnly="1" grandRow="1" outline="0" fieldPosition="0"/>
    </format>
    <format dxfId="4">
      <pivotArea dataOnly="0" labelOnly="1" outline="0" axis="axisValues" fieldPosition="0"/>
    </format>
    <format dxfId="3">
      <pivotArea field="1" type="button" dataOnly="0" labelOnly="1" outline="0" axis="axisRow" fieldPosition="0"/>
    </format>
    <format dxfId="2">
      <pivotArea dataOnly="0" labelOnly="1" outline="0" axis="axisValues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023679-85E6-4EE2-B930-2E8546F59F93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:F7" firstHeaderRow="1" firstDataRow="1" firstDataCol="1"/>
  <pivotFields count="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Package Offered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zoomScale="85" zoomScaleNormal="85" workbookViewId="0">
      <selection activeCell="C1" sqref="C1:C1048576"/>
    </sheetView>
  </sheetViews>
  <sheetFormatPr defaultRowHeight="15" x14ac:dyDescent="0.25"/>
  <cols>
    <col min="1" max="1" width="22.5703125" customWidth="1"/>
    <col min="2" max="2" width="28.5703125" customWidth="1"/>
    <col min="3" max="3" width="22.42578125" customWidth="1"/>
    <col min="4" max="4" width="29.5703125" customWidth="1"/>
    <col min="5" max="5" width="23.140625" customWidth="1"/>
    <col min="6" max="6" width="24.28515625" customWidth="1"/>
    <col min="7" max="7" width="21.85546875" customWidth="1"/>
    <col min="8" max="10" width="13.85546875" style="3" customWidth="1"/>
    <col min="11" max="11" width="15.140625" customWidth="1"/>
  </cols>
  <sheetData>
    <row r="1" spans="1:12" s="1" customFormat="1" ht="3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4" t="s">
        <v>7</v>
      </c>
      <c r="I1" s="14" t="s">
        <v>8</v>
      </c>
      <c r="J1" s="14" t="s">
        <v>9</v>
      </c>
      <c r="K1" s="6" t="s">
        <v>10</v>
      </c>
      <c r="L1" s="6" t="s">
        <v>99</v>
      </c>
    </row>
    <row r="2" spans="1:12" x14ac:dyDescent="0.25">
      <c r="A2" t="s">
        <v>11</v>
      </c>
      <c r="B2" s="7" t="s">
        <v>12</v>
      </c>
      <c r="C2" s="8">
        <v>230000</v>
      </c>
      <c r="D2" s="7" t="s">
        <v>13</v>
      </c>
      <c r="E2" s="7" t="s">
        <v>14</v>
      </c>
      <c r="F2" s="7">
        <v>5</v>
      </c>
      <c r="G2" s="7" t="s">
        <v>13</v>
      </c>
      <c r="H2" s="15" t="s">
        <v>15</v>
      </c>
      <c r="I2" s="30">
        <v>32929</v>
      </c>
      <c r="J2" s="30">
        <v>42463</v>
      </c>
      <c r="K2" s="31">
        <v>43459</v>
      </c>
      <c r="L2" s="11">
        <f>YEAR(K2)-YEAR(I2)</f>
        <v>28</v>
      </c>
    </row>
    <row r="3" spans="1:12" x14ac:dyDescent="0.25">
      <c r="A3" t="s">
        <v>16</v>
      </c>
      <c r="B3" s="7" t="s">
        <v>17</v>
      </c>
      <c r="C3" s="8">
        <v>40000</v>
      </c>
      <c r="D3" s="7" t="s">
        <v>18</v>
      </c>
      <c r="E3" s="7" t="s">
        <v>14</v>
      </c>
      <c r="F3" s="7">
        <v>5</v>
      </c>
      <c r="G3" s="7" t="s">
        <v>18</v>
      </c>
      <c r="H3" s="15" t="s">
        <v>19</v>
      </c>
      <c r="I3" s="30">
        <v>32556</v>
      </c>
      <c r="J3" s="30">
        <v>42833</v>
      </c>
      <c r="K3" s="31">
        <v>43749</v>
      </c>
      <c r="L3" s="11">
        <f t="shared" ref="L3:L46" si="0">YEAR(K3)-YEAR(I3)</f>
        <v>30</v>
      </c>
    </row>
    <row r="4" spans="1:12" x14ac:dyDescent="0.25">
      <c r="A4" t="s">
        <v>20</v>
      </c>
      <c r="B4" s="7" t="s">
        <v>21</v>
      </c>
      <c r="C4" s="8">
        <v>80000</v>
      </c>
      <c r="D4" s="7" t="s">
        <v>22</v>
      </c>
      <c r="E4" s="7" t="s">
        <v>14</v>
      </c>
      <c r="F4" s="7">
        <v>3</v>
      </c>
      <c r="G4" s="7" t="s">
        <v>22</v>
      </c>
      <c r="H4" s="15" t="s">
        <v>23</v>
      </c>
      <c r="I4" s="30">
        <v>33440</v>
      </c>
      <c r="J4" s="30">
        <v>42811</v>
      </c>
      <c r="K4" s="31">
        <v>43484</v>
      </c>
      <c r="L4" s="11">
        <f t="shared" si="0"/>
        <v>28</v>
      </c>
    </row>
    <row r="5" spans="1:12" x14ac:dyDescent="0.25">
      <c r="A5" t="s">
        <v>24</v>
      </c>
      <c r="B5" s="7" t="s">
        <v>17</v>
      </c>
      <c r="C5" s="8">
        <v>45000</v>
      </c>
      <c r="D5" s="7" t="s">
        <v>13</v>
      </c>
      <c r="E5" s="7" t="s">
        <v>14</v>
      </c>
      <c r="F5" s="7">
        <v>5</v>
      </c>
      <c r="G5" s="7" t="s">
        <v>13</v>
      </c>
      <c r="H5" s="15" t="s">
        <v>25</v>
      </c>
      <c r="I5" s="30">
        <v>32940</v>
      </c>
      <c r="J5" s="30">
        <v>42443</v>
      </c>
      <c r="K5" s="31">
        <v>44271</v>
      </c>
      <c r="L5" s="11">
        <f t="shared" si="0"/>
        <v>31</v>
      </c>
    </row>
    <row r="6" spans="1:12" x14ac:dyDescent="0.25">
      <c r="A6" t="s">
        <v>26</v>
      </c>
      <c r="B6" s="7" t="s">
        <v>17</v>
      </c>
      <c r="C6" s="8">
        <v>90000</v>
      </c>
      <c r="D6" s="7" t="s">
        <v>13</v>
      </c>
      <c r="E6" s="7" t="s">
        <v>14</v>
      </c>
      <c r="F6" s="7">
        <v>5</v>
      </c>
      <c r="G6" s="7" t="s">
        <v>13</v>
      </c>
      <c r="H6" s="15" t="s">
        <v>27</v>
      </c>
      <c r="I6" s="30">
        <v>32752</v>
      </c>
      <c r="J6" s="30">
        <v>42809</v>
      </c>
      <c r="K6" s="31">
        <v>43644</v>
      </c>
      <c r="L6" s="11">
        <f t="shared" si="0"/>
        <v>30</v>
      </c>
    </row>
    <row r="7" spans="1:12" x14ac:dyDescent="0.25">
      <c r="A7" t="s">
        <v>28</v>
      </c>
      <c r="B7" s="7" t="s">
        <v>21</v>
      </c>
      <c r="C7" s="8">
        <v>89700</v>
      </c>
      <c r="D7" s="7" t="s">
        <v>13</v>
      </c>
      <c r="E7" s="7" t="s">
        <v>14</v>
      </c>
      <c r="F7" s="7">
        <v>3</v>
      </c>
      <c r="G7" s="7" t="s">
        <v>13</v>
      </c>
      <c r="H7" s="15" t="s">
        <v>29</v>
      </c>
      <c r="I7" s="30">
        <v>33610</v>
      </c>
      <c r="J7" s="30">
        <v>42795</v>
      </c>
      <c r="K7" s="31">
        <v>43689</v>
      </c>
      <c r="L7" s="11">
        <f t="shared" si="0"/>
        <v>27</v>
      </c>
    </row>
    <row r="8" spans="1:12" x14ac:dyDescent="0.25">
      <c r="A8" t="s">
        <v>30</v>
      </c>
      <c r="B8" s="7" t="s">
        <v>21</v>
      </c>
      <c r="C8" s="8">
        <v>89700</v>
      </c>
      <c r="D8" s="7" t="s">
        <v>13</v>
      </c>
      <c r="E8" s="7" t="s">
        <v>14</v>
      </c>
      <c r="F8" s="7">
        <v>4</v>
      </c>
      <c r="G8" s="7" t="s">
        <v>13</v>
      </c>
      <c r="H8" s="15" t="s">
        <v>31</v>
      </c>
      <c r="I8" s="30">
        <v>34856</v>
      </c>
      <c r="J8" s="30">
        <v>42434</v>
      </c>
      <c r="K8" s="31">
        <v>43291</v>
      </c>
      <c r="L8" s="11">
        <f t="shared" si="0"/>
        <v>23</v>
      </c>
    </row>
    <row r="9" spans="1:12" x14ac:dyDescent="0.25">
      <c r="A9" t="s">
        <v>32</v>
      </c>
      <c r="B9" s="7" t="s">
        <v>21</v>
      </c>
      <c r="C9" s="8">
        <v>89700</v>
      </c>
      <c r="D9" s="7" t="s">
        <v>13</v>
      </c>
      <c r="E9" s="7" t="s">
        <v>14</v>
      </c>
      <c r="F9" s="7">
        <v>3</v>
      </c>
      <c r="G9" s="7" t="s">
        <v>22</v>
      </c>
      <c r="H9" s="15" t="s">
        <v>33</v>
      </c>
      <c r="I9" s="30">
        <v>33443</v>
      </c>
      <c r="J9" s="30">
        <v>42806</v>
      </c>
      <c r="K9" s="31">
        <v>43829</v>
      </c>
      <c r="L9" s="11">
        <f t="shared" si="0"/>
        <v>28</v>
      </c>
    </row>
    <row r="10" spans="1:12" x14ac:dyDescent="0.25">
      <c r="A10" t="s">
        <v>34</v>
      </c>
      <c r="B10" s="7" t="s">
        <v>12</v>
      </c>
      <c r="C10" s="8">
        <v>89700</v>
      </c>
      <c r="D10" s="7" t="s">
        <v>13</v>
      </c>
      <c r="E10" s="7" t="s">
        <v>14</v>
      </c>
      <c r="F10" s="7">
        <v>5</v>
      </c>
      <c r="G10" s="7" t="s">
        <v>22</v>
      </c>
      <c r="H10" s="15" t="s">
        <v>35</v>
      </c>
      <c r="I10" s="30">
        <v>34126</v>
      </c>
      <c r="J10" s="30">
        <v>42799</v>
      </c>
      <c r="K10" s="31">
        <v>43361</v>
      </c>
      <c r="L10" s="11">
        <f t="shared" si="0"/>
        <v>25</v>
      </c>
    </row>
    <row r="11" spans="1:12" x14ac:dyDescent="0.25">
      <c r="A11" t="s">
        <v>36</v>
      </c>
      <c r="B11" s="7" t="s">
        <v>12</v>
      </c>
      <c r="C11" s="8">
        <v>80000</v>
      </c>
      <c r="D11" s="7" t="s">
        <v>13</v>
      </c>
      <c r="E11" s="7" t="s">
        <v>14</v>
      </c>
      <c r="F11" s="7">
        <v>5</v>
      </c>
      <c r="G11" s="7" t="s">
        <v>22</v>
      </c>
      <c r="H11" s="15" t="s">
        <v>37</v>
      </c>
      <c r="I11" s="30">
        <v>31514</v>
      </c>
      <c r="J11" s="30">
        <v>42483</v>
      </c>
      <c r="K11" s="31">
        <v>43756</v>
      </c>
      <c r="L11" s="11">
        <f t="shared" si="0"/>
        <v>33</v>
      </c>
    </row>
    <row r="12" spans="1:12" x14ac:dyDescent="0.25">
      <c r="A12" t="s">
        <v>38</v>
      </c>
      <c r="B12" s="7" t="s">
        <v>12</v>
      </c>
      <c r="C12" s="8">
        <v>150000</v>
      </c>
      <c r="D12" s="7" t="s">
        <v>13</v>
      </c>
      <c r="E12" s="7" t="s">
        <v>14</v>
      </c>
      <c r="F12" s="7">
        <v>5</v>
      </c>
      <c r="G12" s="7" t="s">
        <v>13</v>
      </c>
      <c r="H12" s="15" t="s">
        <v>39</v>
      </c>
      <c r="I12" s="30">
        <v>33420</v>
      </c>
      <c r="J12" s="30">
        <v>42801</v>
      </c>
      <c r="K12" s="31">
        <v>43699</v>
      </c>
      <c r="L12" s="11">
        <f t="shared" si="0"/>
        <v>28</v>
      </c>
    </row>
    <row r="13" spans="1:12" x14ac:dyDescent="0.25">
      <c r="A13" t="s">
        <v>40</v>
      </c>
      <c r="B13" s="7" t="s">
        <v>21</v>
      </c>
      <c r="C13" s="8">
        <v>150000</v>
      </c>
      <c r="D13" s="7" t="s">
        <v>13</v>
      </c>
      <c r="E13" s="7" t="s">
        <v>14</v>
      </c>
      <c r="F13" s="7">
        <v>5</v>
      </c>
      <c r="G13" s="7" t="s">
        <v>13</v>
      </c>
      <c r="H13" s="15" t="s">
        <v>41</v>
      </c>
      <c r="I13" s="30">
        <v>32675</v>
      </c>
      <c r="J13" s="30">
        <v>42854</v>
      </c>
      <c r="K13" s="31">
        <v>43643</v>
      </c>
      <c r="L13" s="11">
        <f t="shared" si="0"/>
        <v>30</v>
      </c>
    </row>
    <row r="14" spans="1:12" x14ac:dyDescent="0.25">
      <c r="A14" t="s">
        <v>42</v>
      </c>
      <c r="B14" s="7" t="s">
        <v>12</v>
      </c>
      <c r="C14" s="8">
        <v>89700</v>
      </c>
      <c r="D14" s="7" t="s">
        <v>22</v>
      </c>
      <c r="E14" s="7" t="s">
        <v>14</v>
      </c>
      <c r="F14" s="7">
        <v>5</v>
      </c>
      <c r="G14" s="7" t="s">
        <v>22</v>
      </c>
      <c r="H14" s="15" t="s">
        <v>43</v>
      </c>
      <c r="I14" s="30">
        <v>33484</v>
      </c>
      <c r="J14" s="30">
        <v>42487</v>
      </c>
      <c r="K14" s="31">
        <v>43357</v>
      </c>
      <c r="L14" s="11">
        <f t="shared" si="0"/>
        <v>27</v>
      </c>
    </row>
    <row r="15" spans="1:12" x14ac:dyDescent="0.25">
      <c r="A15" t="s">
        <v>44</v>
      </c>
      <c r="B15" s="7" t="s">
        <v>17</v>
      </c>
      <c r="C15" s="8">
        <v>85000</v>
      </c>
      <c r="D15" s="7" t="s">
        <v>18</v>
      </c>
      <c r="E15" s="7" t="s">
        <v>14</v>
      </c>
      <c r="F15" s="7">
        <v>5</v>
      </c>
      <c r="G15" s="7" t="s">
        <v>18</v>
      </c>
      <c r="H15" s="15">
        <v>88885623</v>
      </c>
      <c r="I15" s="30">
        <v>33348</v>
      </c>
      <c r="J15" s="30">
        <v>42806</v>
      </c>
      <c r="K15" s="31">
        <v>43775</v>
      </c>
      <c r="L15" s="11">
        <f t="shared" si="0"/>
        <v>28</v>
      </c>
    </row>
    <row r="16" spans="1:12" x14ac:dyDescent="0.25">
      <c r="A16" t="s">
        <v>45</v>
      </c>
      <c r="B16" s="7" t="s">
        <v>17</v>
      </c>
      <c r="C16" s="8">
        <v>55000</v>
      </c>
      <c r="D16" s="7" t="s">
        <v>18</v>
      </c>
      <c r="E16" s="7" t="s">
        <v>46</v>
      </c>
      <c r="F16" s="7">
        <v>5</v>
      </c>
      <c r="G16" s="7" t="s">
        <v>18</v>
      </c>
      <c r="H16" s="15">
        <v>888856126</v>
      </c>
      <c r="I16" s="30">
        <v>33211</v>
      </c>
      <c r="J16" s="30">
        <v>42470</v>
      </c>
      <c r="K16" s="31">
        <v>43455</v>
      </c>
      <c r="L16" s="11">
        <f t="shared" si="0"/>
        <v>28</v>
      </c>
    </row>
    <row r="17" spans="1:12" x14ac:dyDescent="0.25">
      <c r="A17" t="s">
        <v>47</v>
      </c>
      <c r="B17" s="7" t="s">
        <v>17</v>
      </c>
      <c r="C17" s="8">
        <v>45000</v>
      </c>
      <c r="D17" s="7" t="s">
        <v>18</v>
      </c>
      <c r="E17" s="7" t="s">
        <v>46</v>
      </c>
      <c r="F17" s="7">
        <v>5</v>
      </c>
      <c r="G17" s="7" t="s">
        <v>22</v>
      </c>
      <c r="H17" s="15">
        <v>888856127</v>
      </c>
      <c r="I17" s="30">
        <v>33365</v>
      </c>
      <c r="J17" s="30">
        <v>42442</v>
      </c>
      <c r="K17" s="31">
        <v>43448</v>
      </c>
      <c r="L17" s="11">
        <f t="shared" si="0"/>
        <v>27</v>
      </c>
    </row>
    <row r="18" spans="1:12" x14ac:dyDescent="0.25">
      <c r="A18" t="s">
        <v>48</v>
      </c>
      <c r="B18" s="7" t="s">
        <v>17</v>
      </c>
      <c r="C18" s="9">
        <v>110000</v>
      </c>
      <c r="D18" s="7" t="s">
        <v>18</v>
      </c>
      <c r="E18" s="7" t="s">
        <v>46</v>
      </c>
      <c r="F18" s="7">
        <v>5</v>
      </c>
      <c r="G18" s="7" t="s">
        <v>18</v>
      </c>
      <c r="H18" s="15">
        <v>888856128</v>
      </c>
      <c r="I18" s="30">
        <v>34560</v>
      </c>
      <c r="J18" s="30">
        <v>42839</v>
      </c>
      <c r="K18" s="31">
        <v>43491</v>
      </c>
      <c r="L18" s="11">
        <f t="shared" si="0"/>
        <v>25</v>
      </c>
    </row>
    <row r="19" spans="1:12" x14ac:dyDescent="0.25">
      <c r="A19" t="s">
        <v>49</v>
      </c>
      <c r="B19" s="7" t="s">
        <v>17</v>
      </c>
      <c r="C19" s="8">
        <v>80000</v>
      </c>
      <c r="D19" s="7" t="s">
        <v>13</v>
      </c>
      <c r="E19" s="7" t="s">
        <v>46</v>
      </c>
      <c r="F19" s="7">
        <v>5</v>
      </c>
      <c r="G19" s="7" t="s">
        <v>13</v>
      </c>
      <c r="H19" s="15">
        <v>888856129</v>
      </c>
      <c r="I19" s="30">
        <v>32863</v>
      </c>
      <c r="J19" s="30">
        <v>42446</v>
      </c>
      <c r="K19" s="31">
        <v>43248</v>
      </c>
      <c r="L19" s="11">
        <f t="shared" si="0"/>
        <v>29</v>
      </c>
    </row>
    <row r="20" spans="1:12" x14ac:dyDescent="0.25">
      <c r="A20" t="s">
        <v>50</v>
      </c>
      <c r="B20" s="7" t="s">
        <v>17</v>
      </c>
      <c r="C20" s="8">
        <v>70000</v>
      </c>
      <c r="D20" s="7" t="s">
        <v>13</v>
      </c>
      <c r="E20" s="7" t="s">
        <v>46</v>
      </c>
      <c r="F20" s="7">
        <v>5</v>
      </c>
      <c r="G20" s="7" t="s">
        <v>13</v>
      </c>
      <c r="H20" s="15">
        <v>888856130</v>
      </c>
      <c r="I20" s="30">
        <v>32112</v>
      </c>
      <c r="J20" s="30">
        <v>42472</v>
      </c>
      <c r="K20" s="31">
        <v>43282</v>
      </c>
      <c r="L20" s="11">
        <f t="shared" si="0"/>
        <v>31</v>
      </c>
    </row>
    <row r="21" spans="1:12" x14ac:dyDescent="0.25">
      <c r="A21" t="s">
        <v>51</v>
      </c>
      <c r="B21" s="7" t="s">
        <v>21</v>
      </c>
      <c r="C21" s="8">
        <v>65000</v>
      </c>
      <c r="D21" s="7" t="s">
        <v>22</v>
      </c>
      <c r="E21" s="7" t="s">
        <v>46</v>
      </c>
      <c r="F21" s="7">
        <v>4</v>
      </c>
      <c r="G21" s="7" t="s">
        <v>22</v>
      </c>
      <c r="H21" s="15">
        <v>888856131</v>
      </c>
      <c r="I21" s="30">
        <v>34921</v>
      </c>
      <c r="J21" s="30">
        <v>42814</v>
      </c>
      <c r="K21" s="31">
        <v>43516</v>
      </c>
      <c r="L21" s="11">
        <f t="shared" si="0"/>
        <v>24</v>
      </c>
    </row>
    <row r="22" spans="1:12" x14ac:dyDescent="0.25">
      <c r="A22" t="s">
        <v>52</v>
      </c>
      <c r="B22" s="7" t="s">
        <v>21</v>
      </c>
      <c r="C22" s="8">
        <v>70000</v>
      </c>
      <c r="D22" s="7" t="s">
        <v>22</v>
      </c>
      <c r="E22" s="7" t="s">
        <v>46</v>
      </c>
      <c r="F22" s="7">
        <v>4</v>
      </c>
      <c r="G22" s="7" t="s">
        <v>22</v>
      </c>
      <c r="H22" s="15">
        <v>888856132</v>
      </c>
      <c r="I22" s="30">
        <v>34602</v>
      </c>
      <c r="J22" s="30">
        <v>42802</v>
      </c>
      <c r="K22" s="31">
        <v>43861</v>
      </c>
      <c r="L22" s="11">
        <f t="shared" si="0"/>
        <v>26</v>
      </c>
    </row>
    <row r="23" spans="1:12" x14ac:dyDescent="0.25">
      <c r="A23" t="s">
        <v>53</v>
      </c>
      <c r="B23" s="7" t="s">
        <v>21</v>
      </c>
      <c r="C23" s="8">
        <v>45000</v>
      </c>
      <c r="D23" s="7" t="s">
        <v>22</v>
      </c>
      <c r="E23" s="7" t="s">
        <v>46</v>
      </c>
      <c r="F23" s="7">
        <v>2</v>
      </c>
      <c r="G23" s="7" t="s">
        <v>22</v>
      </c>
      <c r="H23" s="15">
        <v>888856133</v>
      </c>
      <c r="I23" s="30">
        <v>34602</v>
      </c>
      <c r="J23" s="30">
        <v>42470</v>
      </c>
      <c r="K23" s="31">
        <v>43290</v>
      </c>
      <c r="L23" s="11">
        <f t="shared" si="0"/>
        <v>24</v>
      </c>
    </row>
    <row r="24" spans="1:12" x14ac:dyDescent="0.25">
      <c r="A24" t="s">
        <v>54</v>
      </c>
      <c r="B24" s="7" t="s">
        <v>21</v>
      </c>
      <c r="C24" s="8">
        <v>10000</v>
      </c>
      <c r="D24" s="7" t="s">
        <v>22</v>
      </c>
      <c r="E24" s="7" t="s">
        <v>46</v>
      </c>
      <c r="F24" s="7">
        <v>0</v>
      </c>
      <c r="G24" s="7" t="s">
        <v>22</v>
      </c>
      <c r="H24" s="15">
        <v>888856134</v>
      </c>
      <c r="I24" s="30">
        <v>34383</v>
      </c>
      <c r="J24" s="30">
        <v>42842</v>
      </c>
      <c r="K24" s="31">
        <v>43286</v>
      </c>
      <c r="L24" s="11">
        <f t="shared" si="0"/>
        <v>24</v>
      </c>
    </row>
    <row r="25" spans="1:12" x14ac:dyDescent="0.25">
      <c r="A25" t="s">
        <v>55</v>
      </c>
      <c r="B25" s="7" t="s">
        <v>12</v>
      </c>
      <c r="C25" s="8">
        <v>130000</v>
      </c>
      <c r="D25" s="7" t="s">
        <v>22</v>
      </c>
      <c r="E25" s="7" t="s">
        <v>46</v>
      </c>
      <c r="F25" s="7">
        <v>2</v>
      </c>
      <c r="G25" s="7" t="s">
        <v>22</v>
      </c>
      <c r="H25" s="15">
        <v>888856135</v>
      </c>
      <c r="I25" s="30">
        <v>35030</v>
      </c>
      <c r="J25" s="30">
        <v>42433</v>
      </c>
      <c r="K25" s="31">
        <v>43105</v>
      </c>
      <c r="L25" s="11">
        <f t="shared" si="0"/>
        <v>23</v>
      </c>
    </row>
    <row r="26" spans="1:12" x14ac:dyDescent="0.25">
      <c r="A26" t="s">
        <v>56</v>
      </c>
      <c r="B26" s="7" t="s">
        <v>12</v>
      </c>
      <c r="C26" s="8">
        <v>130000</v>
      </c>
      <c r="D26" s="7" t="s">
        <v>22</v>
      </c>
      <c r="E26" s="7" t="s">
        <v>46</v>
      </c>
      <c r="F26" s="7">
        <v>10</v>
      </c>
      <c r="G26" s="7" t="s">
        <v>22</v>
      </c>
      <c r="H26" s="15">
        <v>888856136</v>
      </c>
      <c r="I26" s="30">
        <v>31221</v>
      </c>
      <c r="J26" s="30">
        <v>42856</v>
      </c>
      <c r="K26" s="31">
        <v>43677</v>
      </c>
      <c r="L26" s="11">
        <f t="shared" si="0"/>
        <v>34</v>
      </c>
    </row>
    <row r="27" spans="1:12" x14ac:dyDescent="0.25">
      <c r="A27" t="s">
        <v>57</v>
      </c>
      <c r="B27" s="7" t="s">
        <v>12</v>
      </c>
      <c r="C27" s="8">
        <v>140000</v>
      </c>
      <c r="D27" s="7" t="s">
        <v>22</v>
      </c>
      <c r="E27" s="7" t="s">
        <v>46</v>
      </c>
      <c r="F27" s="7">
        <v>3</v>
      </c>
      <c r="G27" s="7" t="s">
        <v>22</v>
      </c>
      <c r="H27" s="15">
        <v>888856137</v>
      </c>
      <c r="I27" s="30">
        <v>33977</v>
      </c>
      <c r="J27" s="30">
        <v>42802</v>
      </c>
      <c r="K27" s="31">
        <v>43431</v>
      </c>
      <c r="L27" s="11">
        <f t="shared" si="0"/>
        <v>25</v>
      </c>
    </row>
    <row r="28" spans="1:12" x14ac:dyDescent="0.25">
      <c r="A28" t="s">
        <v>58</v>
      </c>
      <c r="B28" s="7" t="s">
        <v>12</v>
      </c>
      <c r="C28" s="8">
        <v>45000</v>
      </c>
      <c r="D28" s="7" t="s">
        <v>18</v>
      </c>
      <c r="E28" s="7" t="s">
        <v>46</v>
      </c>
      <c r="F28" s="7">
        <v>5</v>
      </c>
      <c r="G28" s="7" t="s">
        <v>18</v>
      </c>
      <c r="H28" s="15">
        <v>888856138</v>
      </c>
      <c r="I28" s="30">
        <v>35134</v>
      </c>
      <c r="J28" s="30">
        <v>42464</v>
      </c>
      <c r="K28" s="31">
        <v>43116</v>
      </c>
      <c r="L28" s="11">
        <f t="shared" si="0"/>
        <v>22</v>
      </c>
    </row>
    <row r="29" spans="1:12" x14ac:dyDescent="0.25">
      <c r="A29" t="s">
        <v>59</v>
      </c>
      <c r="B29" s="7" t="s">
        <v>12</v>
      </c>
      <c r="C29" s="8">
        <v>89700</v>
      </c>
      <c r="D29" s="7" t="s">
        <v>18</v>
      </c>
      <c r="E29" s="7" t="s">
        <v>46</v>
      </c>
      <c r="F29" s="7">
        <v>5</v>
      </c>
      <c r="G29" s="7" t="s">
        <v>18</v>
      </c>
      <c r="H29" s="15">
        <v>888856139</v>
      </c>
      <c r="I29" s="30">
        <v>35202</v>
      </c>
      <c r="J29" s="30">
        <v>42453</v>
      </c>
      <c r="K29" s="31">
        <v>43214</v>
      </c>
      <c r="L29" s="11">
        <f t="shared" si="0"/>
        <v>22</v>
      </c>
    </row>
    <row r="30" spans="1:12" x14ac:dyDescent="0.25">
      <c r="A30" t="s">
        <v>60</v>
      </c>
      <c r="B30" s="7" t="s">
        <v>12</v>
      </c>
      <c r="C30" s="8">
        <v>150000</v>
      </c>
      <c r="D30" s="7" t="s">
        <v>18</v>
      </c>
      <c r="E30" s="7" t="s">
        <v>61</v>
      </c>
      <c r="F30" s="7">
        <v>5</v>
      </c>
      <c r="G30" s="7" t="s">
        <v>18</v>
      </c>
      <c r="H30" s="15">
        <v>888856140</v>
      </c>
      <c r="I30" s="30">
        <v>35167</v>
      </c>
      <c r="J30" s="30">
        <v>42460</v>
      </c>
      <c r="K30" s="31">
        <v>43219</v>
      </c>
      <c r="L30" s="11">
        <f t="shared" si="0"/>
        <v>22</v>
      </c>
    </row>
    <row r="31" spans="1:12" x14ac:dyDescent="0.25">
      <c r="A31" t="s">
        <v>62</v>
      </c>
      <c r="B31" s="7" t="s">
        <v>17</v>
      </c>
      <c r="C31" s="8">
        <v>85000</v>
      </c>
      <c r="D31" s="7" t="s">
        <v>18</v>
      </c>
      <c r="E31" s="7" t="s">
        <v>61</v>
      </c>
      <c r="F31" s="7">
        <v>0</v>
      </c>
      <c r="G31" s="7" t="s">
        <v>18</v>
      </c>
      <c r="H31" s="15">
        <v>888856141</v>
      </c>
      <c r="I31" s="30">
        <v>35397</v>
      </c>
      <c r="J31" s="30">
        <v>42436</v>
      </c>
      <c r="K31" s="31">
        <v>43370</v>
      </c>
      <c r="L31" s="11">
        <f t="shared" si="0"/>
        <v>22</v>
      </c>
    </row>
    <row r="32" spans="1:12" x14ac:dyDescent="0.25">
      <c r="A32" t="s">
        <v>63</v>
      </c>
      <c r="B32" s="7" t="s">
        <v>21</v>
      </c>
      <c r="C32" s="8">
        <v>60000</v>
      </c>
      <c r="D32" s="7" t="s">
        <v>13</v>
      </c>
      <c r="E32" s="7" t="s">
        <v>46</v>
      </c>
      <c r="F32" s="7">
        <v>5</v>
      </c>
      <c r="G32" s="7" t="s">
        <v>22</v>
      </c>
      <c r="H32" s="15">
        <v>888856142</v>
      </c>
      <c r="I32" s="30">
        <v>34033</v>
      </c>
      <c r="J32" s="30">
        <v>42435</v>
      </c>
      <c r="K32" s="31">
        <v>43337</v>
      </c>
      <c r="L32" s="11">
        <f t="shared" si="0"/>
        <v>25</v>
      </c>
    </row>
    <row r="33" spans="1:12" x14ac:dyDescent="0.25">
      <c r="A33" t="s">
        <v>64</v>
      </c>
      <c r="B33" s="7" t="s">
        <v>17</v>
      </c>
      <c r="C33" s="8">
        <v>50000</v>
      </c>
      <c r="D33" s="7" t="s">
        <v>13</v>
      </c>
      <c r="E33" s="7" t="s">
        <v>46</v>
      </c>
      <c r="F33" s="7">
        <v>12</v>
      </c>
      <c r="G33" s="7" t="s">
        <v>22</v>
      </c>
      <c r="H33" s="15">
        <v>888856143</v>
      </c>
      <c r="I33" s="30">
        <v>29946</v>
      </c>
      <c r="J33" s="30">
        <v>42824</v>
      </c>
      <c r="K33" s="31">
        <v>43833</v>
      </c>
      <c r="L33" s="11">
        <f t="shared" si="0"/>
        <v>39</v>
      </c>
    </row>
    <row r="34" spans="1:12" x14ac:dyDescent="0.25">
      <c r="A34" t="s">
        <v>65</v>
      </c>
      <c r="B34" s="7" t="s">
        <v>17</v>
      </c>
      <c r="C34" s="8">
        <v>89000</v>
      </c>
      <c r="D34" s="7" t="s">
        <v>13</v>
      </c>
      <c r="E34" s="7" t="s">
        <v>66</v>
      </c>
      <c r="F34" s="7">
        <v>5</v>
      </c>
      <c r="G34" s="7" t="s">
        <v>22</v>
      </c>
      <c r="H34" s="15" t="s">
        <v>67</v>
      </c>
      <c r="I34" s="30">
        <v>34648</v>
      </c>
      <c r="J34" s="30">
        <v>42807</v>
      </c>
      <c r="K34" s="31">
        <v>43932</v>
      </c>
      <c r="L34" s="11">
        <f t="shared" si="0"/>
        <v>26</v>
      </c>
    </row>
    <row r="35" spans="1:12" x14ac:dyDescent="0.25">
      <c r="A35" t="s">
        <v>68</v>
      </c>
      <c r="B35" s="7" t="s">
        <v>17</v>
      </c>
      <c r="C35" s="8">
        <v>55000</v>
      </c>
      <c r="D35" s="7" t="s">
        <v>13</v>
      </c>
      <c r="E35" s="7" t="s">
        <v>66</v>
      </c>
      <c r="F35" s="7">
        <v>5</v>
      </c>
      <c r="G35" s="7" t="s">
        <v>22</v>
      </c>
      <c r="H35" s="15" t="s">
        <v>69</v>
      </c>
      <c r="I35" s="30">
        <v>34375</v>
      </c>
      <c r="J35" s="30">
        <v>42809</v>
      </c>
      <c r="K35" s="31">
        <v>43709</v>
      </c>
      <c r="L35" s="11">
        <f t="shared" si="0"/>
        <v>25</v>
      </c>
    </row>
    <row r="36" spans="1:12" x14ac:dyDescent="0.25">
      <c r="A36" t="s">
        <v>70</v>
      </c>
      <c r="B36" s="7" t="s">
        <v>21</v>
      </c>
      <c r="C36" s="8">
        <v>45000</v>
      </c>
      <c r="D36" s="7" t="s">
        <v>13</v>
      </c>
      <c r="E36" s="7" t="s">
        <v>46</v>
      </c>
      <c r="F36" s="7">
        <v>2</v>
      </c>
      <c r="G36" s="7" t="s">
        <v>22</v>
      </c>
      <c r="H36" s="15" t="s">
        <v>71</v>
      </c>
      <c r="I36" s="30">
        <v>35340</v>
      </c>
      <c r="J36" s="30">
        <v>42842</v>
      </c>
      <c r="K36" s="31">
        <v>43756</v>
      </c>
      <c r="L36" s="11">
        <f t="shared" si="0"/>
        <v>23</v>
      </c>
    </row>
    <row r="37" spans="1:12" x14ac:dyDescent="0.25">
      <c r="A37" t="s">
        <v>72</v>
      </c>
      <c r="B37" s="7" t="s">
        <v>21</v>
      </c>
      <c r="C37" s="8">
        <v>40000</v>
      </c>
      <c r="D37" s="7" t="s">
        <v>13</v>
      </c>
      <c r="E37" s="7" t="s">
        <v>46</v>
      </c>
      <c r="F37" s="7">
        <v>2</v>
      </c>
      <c r="G37" s="7" t="s">
        <v>13</v>
      </c>
      <c r="H37" s="15" t="s">
        <v>73</v>
      </c>
      <c r="I37" s="30">
        <v>35278</v>
      </c>
      <c r="J37" s="30">
        <v>42848</v>
      </c>
      <c r="K37" s="31">
        <v>43589</v>
      </c>
      <c r="L37" s="11">
        <f t="shared" si="0"/>
        <v>23</v>
      </c>
    </row>
    <row r="38" spans="1:12" x14ac:dyDescent="0.25">
      <c r="A38" t="s">
        <v>74</v>
      </c>
      <c r="B38" s="7" t="s">
        <v>21</v>
      </c>
      <c r="C38" s="8">
        <v>55000</v>
      </c>
      <c r="D38" s="7" t="s">
        <v>13</v>
      </c>
      <c r="E38" s="7" t="s">
        <v>46</v>
      </c>
      <c r="F38" s="7">
        <v>4</v>
      </c>
      <c r="G38" s="7" t="s">
        <v>13</v>
      </c>
      <c r="H38" s="15" t="s">
        <v>75</v>
      </c>
      <c r="I38" s="30">
        <v>31531</v>
      </c>
      <c r="J38" s="30">
        <v>42803</v>
      </c>
      <c r="K38" s="31">
        <v>43522</v>
      </c>
      <c r="L38" s="11">
        <f t="shared" si="0"/>
        <v>33</v>
      </c>
    </row>
    <row r="39" spans="1:12" x14ac:dyDescent="0.25">
      <c r="A39" t="s">
        <v>76</v>
      </c>
      <c r="B39" s="7" t="s">
        <v>21</v>
      </c>
      <c r="C39" s="8">
        <v>50000</v>
      </c>
      <c r="D39" s="7" t="s">
        <v>13</v>
      </c>
      <c r="E39" s="7" t="s">
        <v>46</v>
      </c>
      <c r="F39" s="7">
        <v>3</v>
      </c>
      <c r="G39" s="7" t="s">
        <v>13</v>
      </c>
      <c r="H39" s="15" t="s">
        <v>77</v>
      </c>
      <c r="I39" s="30">
        <v>34576</v>
      </c>
      <c r="J39" s="30">
        <v>42832</v>
      </c>
      <c r="K39" s="31">
        <v>43682</v>
      </c>
      <c r="L39" s="11">
        <f t="shared" si="0"/>
        <v>25</v>
      </c>
    </row>
    <row r="40" spans="1:12" x14ac:dyDescent="0.25">
      <c r="A40" t="s">
        <v>78</v>
      </c>
      <c r="B40" s="7" t="s">
        <v>21</v>
      </c>
      <c r="C40" s="8">
        <v>50000</v>
      </c>
      <c r="D40" s="7" t="s">
        <v>13</v>
      </c>
      <c r="E40" s="7" t="s">
        <v>46</v>
      </c>
      <c r="F40" s="7">
        <v>2</v>
      </c>
      <c r="G40" s="7" t="s">
        <v>13</v>
      </c>
      <c r="H40" s="15" t="s">
        <v>79</v>
      </c>
      <c r="I40" s="30">
        <v>35113</v>
      </c>
      <c r="J40" s="30">
        <v>42472</v>
      </c>
      <c r="K40" s="31">
        <v>43426</v>
      </c>
      <c r="L40" s="11">
        <f t="shared" si="0"/>
        <v>22</v>
      </c>
    </row>
    <row r="41" spans="1:12" x14ac:dyDescent="0.25">
      <c r="A41" t="s">
        <v>80</v>
      </c>
      <c r="B41" s="7" t="s">
        <v>12</v>
      </c>
      <c r="C41" s="8">
        <v>80000</v>
      </c>
      <c r="D41" s="7" t="s">
        <v>81</v>
      </c>
      <c r="E41" s="7" t="s">
        <v>46</v>
      </c>
      <c r="F41" s="7">
        <v>3</v>
      </c>
      <c r="G41" s="7" t="s">
        <v>18</v>
      </c>
      <c r="H41" s="15" t="s">
        <v>82</v>
      </c>
      <c r="I41" s="30">
        <v>34989</v>
      </c>
      <c r="J41" s="30">
        <v>42819</v>
      </c>
      <c r="K41" s="31">
        <v>44242</v>
      </c>
      <c r="L41" s="11">
        <f t="shared" si="0"/>
        <v>26</v>
      </c>
    </row>
    <row r="42" spans="1:12" x14ac:dyDescent="0.25">
      <c r="A42" t="s">
        <v>83</v>
      </c>
      <c r="B42" s="7" t="s">
        <v>12</v>
      </c>
      <c r="C42" s="8">
        <v>89700</v>
      </c>
      <c r="D42" s="7" t="s">
        <v>81</v>
      </c>
      <c r="E42" s="7" t="s">
        <v>46</v>
      </c>
      <c r="F42" s="7">
        <v>4</v>
      </c>
      <c r="G42" s="7" t="s">
        <v>18</v>
      </c>
      <c r="H42" s="15" t="s">
        <v>84</v>
      </c>
      <c r="I42" s="30">
        <v>34530</v>
      </c>
      <c r="J42" s="30">
        <v>42433</v>
      </c>
      <c r="K42" s="31">
        <v>43397</v>
      </c>
      <c r="L42" s="11">
        <f t="shared" si="0"/>
        <v>24</v>
      </c>
    </row>
    <row r="43" spans="1:12" x14ac:dyDescent="0.25">
      <c r="A43" t="s">
        <v>85</v>
      </c>
      <c r="B43" s="7" t="s">
        <v>12</v>
      </c>
      <c r="C43" s="8">
        <v>40000</v>
      </c>
      <c r="D43" s="7" t="s">
        <v>81</v>
      </c>
      <c r="E43" s="7" t="s">
        <v>46</v>
      </c>
      <c r="F43" s="7">
        <v>6</v>
      </c>
      <c r="G43" s="7" t="s">
        <v>13</v>
      </c>
      <c r="H43" s="15" t="s">
        <v>86</v>
      </c>
      <c r="I43" s="30">
        <v>34740</v>
      </c>
      <c r="J43" s="30">
        <v>42436</v>
      </c>
      <c r="K43" s="31">
        <v>44270</v>
      </c>
      <c r="L43" s="11">
        <f t="shared" si="0"/>
        <v>26</v>
      </c>
    </row>
    <row r="44" spans="1:12" x14ac:dyDescent="0.25">
      <c r="A44" t="s">
        <v>87</v>
      </c>
      <c r="B44" s="7" t="s">
        <v>12</v>
      </c>
      <c r="C44" s="9">
        <v>45000</v>
      </c>
      <c r="D44" s="7" t="s">
        <v>18</v>
      </c>
      <c r="E44" s="7" t="s">
        <v>46</v>
      </c>
      <c r="F44" s="7">
        <v>2</v>
      </c>
      <c r="G44" s="7" t="s">
        <v>13</v>
      </c>
      <c r="H44" s="15" t="s">
        <v>88</v>
      </c>
      <c r="I44" s="30">
        <v>34293</v>
      </c>
      <c r="J44" s="30">
        <v>42453</v>
      </c>
      <c r="K44" s="31">
        <v>43453</v>
      </c>
      <c r="L44" s="11">
        <f t="shared" si="0"/>
        <v>25</v>
      </c>
    </row>
    <row r="45" spans="1:12" x14ac:dyDescent="0.25">
      <c r="A45" t="s">
        <v>89</v>
      </c>
      <c r="B45" s="7" t="s">
        <v>21</v>
      </c>
      <c r="C45" s="9">
        <v>50000</v>
      </c>
      <c r="D45" s="7" t="s">
        <v>18</v>
      </c>
      <c r="E45" s="7" t="s">
        <v>46</v>
      </c>
      <c r="F45" s="7">
        <v>3</v>
      </c>
      <c r="G45" s="7" t="s">
        <v>22</v>
      </c>
      <c r="H45" s="15" t="s">
        <v>90</v>
      </c>
      <c r="I45" s="30">
        <v>32366</v>
      </c>
      <c r="J45" s="30">
        <v>42482</v>
      </c>
      <c r="K45" s="31">
        <v>44263</v>
      </c>
      <c r="L45" s="11">
        <f t="shared" si="0"/>
        <v>33</v>
      </c>
    </row>
    <row r="46" spans="1:12" x14ac:dyDescent="0.25">
      <c r="A46" t="s">
        <v>91</v>
      </c>
      <c r="B46" s="7" t="s">
        <v>17</v>
      </c>
      <c r="C46" s="8">
        <v>80000</v>
      </c>
      <c r="D46" s="7" t="s">
        <v>81</v>
      </c>
      <c r="E46" s="7" t="s">
        <v>46</v>
      </c>
      <c r="F46" s="7">
        <v>4</v>
      </c>
      <c r="G46" s="7" t="s">
        <v>22</v>
      </c>
      <c r="H46" s="15" t="s">
        <v>92</v>
      </c>
      <c r="I46" s="30">
        <v>32203</v>
      </c>
      <c r="J46" s="30">
        <v>42830</v>
      </c>
      <c r="K46" s="31">
        <v>43820</v>
      </c>
      <c r="L46" s="11">
        <f t="shared" si="0"/>
        <v>31</v>
      </c>
    </row>
    <row r="47" spans="1:12" x14ac:dyDescent="0.25">
      <c r="C47" s="4"/>
    </row>
    <row r="49" spans="3:6" x14ac:dyDescent="0.25">
      <c r="D49" s="2"/>
    </row>
    <row r="50" spans="3:6" x14ac:dyDescent="0.25">
      <c r="C50" s="4"/>
      <c r="D50" s="2"/>
      <c r="F50" s="2"/>
    </row>
    <row r="51" spans="3:6" x14ac:dyDescent="0.25">
      <c r="C51" s="4"/>
      <c r="D51" s="2"/>
      <c r="F51" s="2"/>
    </row>
    <row r="52" spans="3:6" x14ac:dyDescent="0.25">
      <c r="D52" s="2"/>
      <c r="F52" s="2"/>
    </row>
    <row r="53" spans="3:6" x14ac:dyDescent="0.25">
      <c r="D53" s="2"/>
      <c r="F53" s="2"/>
    </row>
    <row r="54" spans="3:6" x14ac:dyDescent="0.25">
      <c r="D54" s="2"/>
      <c r="F54" s="2"/>
    </row>
    <row r="55" spans="3:6" x14ac:dyDescent="0.25">
      <c r="D55" s="2"/>
      <c r="F55" s="2"/>
    </row>
    <row r="56" spans="3:6" x14ac:dyDescent="0.25">
      <c r="D56" s="4"/>
      <c r="F56" s="2"/>
    </row>
    <row r="57" spans="3:6" x14ac:dyDescent="0.25">
      <c r="D57" s="2"/>
      <c r="F57" s="2"/>
    </row>
    <row r="58" spans="3:6" x14ac:dyDescent="0.25">
      <c r="D58" s="2"/>
      <c r="F58" s="2"/>
    </row>
    <row r="59" spans="3:6" x14ac:dyDescent="0.25">
      <c r="D59" s="2"/>
      <c r="F59" s="2"/>
    </row>
    <row r="60" spans="3:6" x14ac:dyDescent="0.25">
      <c r="D60" s="2"/>
      <c r="F60" s="2"/>
    </row>
    <row r="61" spans="3:6" x14ac:dyDescent="0.25">
      <c r="D61" s="2"/>
      <c r="F61" s="2"/>
    </row>
    <row r="62" spans="3:6" x14ac:dyDescent="0.25">
      <c r="D62" s="2"/>
      <c r="F62" s="2"/>
    </row>
    <row r="63" spans="3:6" x14ac:dyDescent="0.25">
      <c r="C63" s="4"/>
      <c r="F63" s="2"/>
    </row>
  </sheetData>
  <autoFilter ref="A1:L46" xr:uid="{00000000-0001-0000-00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3F88-AD36-4567-B4F2-2E91AA12895B}">
  <dimension ref="A1:K63"/>
  <sheetViews>
    <sheetView topLeftCell="A19" zoomScale="85" zoomScaleNormal="85" workbookViewId="0">
      <selection activeCell="D1" sqref="D1:K4"/>
    </sheetView>
  </sheetViews>
  <sheetFormatPr defaultRowHeight="15" x14ac:dyDescent="0.25"/>
  <cols>
    <col min="1" max="1" width="21.85546875" customWidth="1"/>
    <col min="2" max="2" width="22.42578125" customWidth="1"/>
    <col min="4" max="4" width="16.28515625" bestFit="1" customWidth="1"/>
  </cols>
  <sheetData>
    <row r="1" spans="1:11" x14ac:dyDescent="0.25">
      <c r="A1" s="10" t="s">
        <v>6</v>
      </c>
      <c r="B1" s="10" t="s">
        <v>2</v>
      </c>
      <c r="D1" s="12" t="s">
        <v>93</v>
      </c>
      <c r="E1" s="13" t="s">
        <v>94</v>
      </c>
      <c r="F1" s="13"/>
      <c r="G1" s="13"/>
      <c r="H1" s="13"/>
      <c r="I1" s="13"/>
      <c r="J1" s="13"/>
      <c r="K1" s="13"/>
    </row>
    <row r="2" spans="1:11" x14ac:dyDescent="0.25">
      <c r="A2" s="15" t="s">
        <v>13</v>
      </c>
      <c r="B2" s="16">
        <v>230000</v>
      </c>
    </row>
    <row r="3" spans="1:11" x14ac:dyDescent="0.25">
      <c r="A3" s="15" t="s">
        <v>18</v>
      </c>
      <c r="B3" s="16">
        <v>40000</v>
      </c>
      <c r="D3" s="13" t="s">
        <v>95</v>
      </c>
    </row>
    <row r="4" spans="1:11" x14ac:dyDescent="0.25">
      <c r="A4" s="15" t="s">
        <v>22</v>
      </c>
      <c r="B4" s="16">
        <v>80000</v>
      </c>
      <c r="D4" s="18" t="s">
        <v>96</v>
      </c>
    </row>
    <row r="5" spans="1:11" x14ac:dyDescent="0.25">
      <c r="A5" s="15" t="s">
        <v>13</v>
      </c>
      <c r="B5" s="16">
        <v>45000</v>
      </c>
    </row>
    <row r="6" spans="1:11" x14ac:dyDescent="0.25">
      <c r="A6" s="15" t="s">
        <v>13</v>
      </c>
      <c r="B6" s="16">
        <v>90000</v>
      </c>
    </row>
    <row r="7" spans="1:11" x14ac:dyDescent="0.25">
      <c r="A7" s="15" t="s">
        <v>13</v>
      </c>
      <c r="B7" s="16">
        <v>89700</v>
      </c>
    </row>
    <row r="8" spans="1:11" x14ac:dyDescent="0.25">
      <c r="A8" s="15" t="s">
        <v>13</v>
      </c>
      <c r="B8" s="16">
        <v>89700</v>
      </c>
    </row>
    <row r="9" spans="1:11" x14ac:dyDescent="0.25">
      <c r="A9" s="15" t="s">
        <v>22</v>
      </c>
      <c r="B9" s="16">
        <v>89700</v>
      </c>
    </row>
    <row r="10" spans="1:11" x14ac:dyDescent="0.25">
      <c r="A10" s="15" t="s">
        <v>22</v>
      </c>
      <c r="B10" s="16">
        <v>89700</v>
      </c>
    </row>
    <row r="11" spans="1:11" x14ac:dyDescent="0.25">
      <c r="A11" s="15" t="s">
        <v>22</v>
      </c>
      <c r="B11" s="16">
        <v>80000</v>
      </c>
    </row>
    <row r="12" spans="1:11" x14ac:dyDescent="0.25">
      <c r="A12" s="15" t="s">
        <v>13</v>
      </c>
      <c r="B12" s="16">
        <v>150000</v>
      </c>
    </row>
    <row r="13" spans="1:11" x14ac:dyDescent="0.25">
      <c r="A13" s="15" t="s">
        <v>13</v>
      </c>
      <c r="B13" s="16">
        <v>150000</v>
      </c>
    </row>
    <row r="14" spans="1:11" x14ac:dyDescent="0.25">
      <c r="A14" s="15" t="s">
        <v>22</v>
      </c>
      <c r="B14" s="16">
        <v>89700</v>
      </c>
    </row>
    <row r="15" spans="1:11" x14ac:dyDescent="0.25">
      <c r="A15" s="15" t="s">
        <v>18</v>
      </c>
      <c r="B15" s="16">
        <v>85000</v>
      </c>
    </row>
    <row r="16" spans="1:11" x14ac:dyDescent="0.25">
      <c r="A16" s="15" t="s">
        <v>18</v>
      </c>
      <c r="B16" s="16">
        <v>55000</v>
      </c>
    </row>
    <row r="17" spans="1:2" x14ac:dyDescent="0.25">
      <c r="A17" s="15" t="s">
        <v>22</v>
      </c>
      <c r="B17" s="16">
        <v>45000</v>
      </c>
    </row>
    <row r="18" spans="1:2" x14ac:dyDescent="0.25">
      <c r="A18" s="15" t="s">
        <v>18</v>
      </c>
      <c r="B18" s="17">
        <v>110000</v>
      </c>
    </row>
    <row r="19" spans="1:2" x14ac:dyDescent="0.25">
      <c r="A19" s="15" t="s">
        <v>13</v>
      </c>
      <c r="B19" s="16">
        <v>80000</v>
      </c>
    </row>
    <row r="20" spans="1:2" x14ac:dyDescent="0.25">
      <c r="A20" s="15" t="s">
        <v>13</v>
      </c>
      <c r="B20" s="16">
        <v>70000</v>
      </c>
    </row>
    <row r="21" spans="1:2" x14ac:dyDescent="0.25">
      <c r="A21" s="15" t="s">
        <v>22</v>
      </c>
      <c r="B21" s="16">
        <v>65000</v>
      </c>
    </row>
    <row r="22" spans="1:2" x14ac:dyDescent="0.25">
      <c r="A22" s="15" t="s">
        <v>22</v>
      </c>
      <c r="B22" s="16">
        <v>70000</v>
      </c>
    </row>
    <row r="23" spans="1:2" x14ac:dyDescent="0.25">
      <c r="A23" s="15" t="s">
        <v>22</v>
      </c>
      <c r="B23" s="16">
        <v>45000</v>
      </c>
    </row>
    <row r="24" spans="1:2" x14ac:dyDescent="0.25">
      <c r="A24" s="15" t="s">
        <v>22</v>
      </c>
      <c r="B24" s="16">
        <v>10000</v>
      </c>
    </row>
    <row r="25" spans="1:2" x14ac:dyDescent="0.25">
      <c r="A25" s="15" t="s">
        <v>22</v>
      </c>
      <c r="B25" s="16">
        <v>130000</v>
      </c>
    </row>
    <row r="26" spans="1:2" x14ac:dyDescent="0.25">
      <c r="A26" s="15" t="s">
        <v>22</v>
      </c>
      <c r="B26" s="16">
        <v>130000</v>
      </c>
    </row>
    <row r="27" spans="1:2" x14ac:dyDescent="0.25">
      <c r="A27" s="15" t="s">
        <v>22</v>
      </c>
      <c r="B27" s="16">
        <v>140000</v>
      </c>
    </row>
    <row r="28" spans="1:2" x14ac:dyDescent="0.25">
      <c r="A28" s="15" t="s">
        <v>18</v>
      </c>
      <c r="B28" s="16">
        <v>45000</v>
      </c>
    </row>
    <row r="29" spans="1:2" x14ac:dyDescent="0.25">
      <c r="A29" s="15" t="s">
        <v>18</v>
      </c>
      <c r="B29" s="16">
        <v>89700</v>
      </c>
    </row>
    <row r="30" spans="1:2" x14ac:dyDescent="0.25">
      <c r="A30" s="15" t="s">
        <v>18</v>
      </c>
      <c r="B30" s="16">
        <v>150000</v>
      </c>
    </row>
    <row r="31" spans="1:2" x14ac:dyDescent="0.25">
      <c r="A31" s="15" t="s">
        <v>18</v>
      </c>
      <c r="B31" s="16">
        <v>85000</v>
      </c>
    </row>
    <row r="32" spans="1:2" x14ac:dyDescent="0.25">
      <c r="A32" s="15" t="s">
        <v>22</v>
      </c>
      <c r="B32" s="16">
        <v>60000</v>
      </c>
    </row>
    <row r="33" spans="1:9" x14ac:dyDescent="0.25">
      <c r="A33" s="15" t="s">
        <v>22</v>
      </c>
      <c r="B33" s="16">
        <v>50000</v>
      </c>
    </row>
    <row r="34" spans="1:9" x14ac:dyDescent="0.25">
      <c r="A34" s="15" t="s">
        <v>22</v>
      </c>
      <c r="B34" s="16">
        <v>89000</v>
      </c>
    </row>
    <row r="35" spans="1:9" x14ac:dyDescent="0.25">
      <c r="A35" s="15" t="s">
        <v>22</v>
      </c>
      <c r="B35" s="16">
        <v>55000</v>
      </c>
      <c r="D35" s="19" t="s">
        <v>97</v>
      </c>
      <c r="E35" s="20"/>
      <c r="F35" s="20"/>
      <c r="G35" s="20"/>
      <c r="H35" s="20"/>
      <c r="I35" s="21"/>
    </row>
    <row r="36" spans="1:9" x14ac:dyDescent="0.25">
      <c r="A36" s="15" t="s">
        <v>22</v>
      </c>
      <c r="B36" s="16">
        <v>45000</v>
      </c>
      <c r="D36" s="26" t="s">
        <v>98</v>
      </c>
      <c r="E36" s="22"/>
      <c r="F36" s="22"/>
      <c r="G36" s="22"/>
      <c r="H36" s="22"/>
      <c r="I36" s="23"/>
    </row>
    <row r="37" spans="1:9" x14ac:dyDescent="0.25">
      <c r="A37" s="15" t="s">
        <v>13</v>
      </c>
      <c r="B37" s="16">
        <v>40000</v>
      </c>
    </row>
    <row r="38" spans="1:9" x14ac:dyDescent="0.25">
      <c r="A38" s="15" t="s">
        <v>13</v>
      </c>
      <c r="B38" s="16">
        <v>55000</v>
      </c>
    </row>
    <row r="39" spans="1:9" x14ac:dyDescent="0.25">
      <c r="A39" s="15" t="s">
        <v>13</v>
      </c>
      <c r="B39" s="16">
        <v>50000</v>
      </c>
    </row>
    <row r="40" spans="1:9" x14ac:dyDescent="0.25">
      <c r="A40" s="15" t="s">
        <v>13</v>
      </c>
      <c r="B40" s="16">
        <v>50000</v>
      </c>
    </row>
    <row r="41" spans="1:9" x14ac:dyDescent="0.25">
      <c r="A41" s="15" t="s">
        <v>18</v>
      </c>
      <c r="B41" s="16">
        <v>80000</v>
      </c>
    </row>
    <row r="42" spans="1:9" x14ac:dyDescent="0.25">
      <c r="A42" s="15" t="s">
        <v>18</v>
      </c>
      <c r="B42" s="16">
        <v>89700</v>
      </c>
    </row>
    <row r="43" spans="1:9" x14ac:dyDescent="0.25">
      <c r="A43" s="15" t="s">
        <v>13</v>
      </c>
      <c r="B43" s="16">
        <v>40000</v>
      </c>
    </row>
    <row r="44" spans="1:9" x14ac:dyDescent="0.25">
      <c r="A44" s="15" t="s">
        <v>13</v>
      </c>
      <c r="B44" s="17">
        <v>45000</v>
      </c>
    </row>
    <row r="45" spans="1:9" x14ac:dyDescent="0.25">
      <c r="A45" s="15" t="s">
        <v>22</v>
      </c>
      <c r="B45" s="17">
        <v>50000</v>
      </c>
    </row>
    <row r="46" spans="1:9" x14ac:dyDescent="0.25">
      <c r="A46" s="15" t="s">
        <v>22</v>
      </c>
      <c r="B46" s="16">
        <v>80000</v>
      </c>
    </row>
    <row r="47" spans="1:9" x14ac:dyDescent="0.25">
      <c r="B47" s="4"/>
    </row>
    <row r="50" spans="2:2" x14ac:dyDescent="0.25">
      <c r="B50" s="4"/>
    </row>
    <row r="51" spans="2:2" x14ac:dyDescent="0.25">
      <c r="B51" s="4"/>
    </row>
    <row r="63" spans="2:2" x14ac:dyDescent="0.25">
      <c r="B6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31BF-1E81-4E14-AE0F-5473E30C5901}">
  <dimension ref="A1:X40"/>
  <sheetViews>
    <sheetView topLeftCell="L1" zoomScaleNormal="100" workbookViewId="0">
      <selection activeCell="B3" sqref="B3:B15"/>
    </sheetView>
  </sheetViews>
  <sheetFormatPr defaultRowHeight="15" x14ac:dyDescent="0.25"/>
  <cols>
    <col min="1" max="12" width="22.7109375" customWidth="1"/>
    <col min="13" max="15" width="15.7109375" customWidth="1"/>
    <col min="16" max="16" width="16.85546875" customWidth="1"/>
    <col min="17" max="17" width="11.5703125" bestFit="1" customWidth="1"/>
    <col min="18" max="18" width="15.7109375" customWidth="1"/>
    <col min="19" max="20" width="10.5703125" bestFit="1" customWidth="1"/>
    <col min="24" max="24" width="25" bestFit="1" customWidth="1"/>
  </cols>
  <sheetData>
    <row r="1" spans="1:24" x14ac:dyDescent="0.25">
      <c r="A1" s="24" t="s">
        <v>113</v>
      </c>
      <c r="B1" s="24"/>
      <c r="C1" s="24"/>
      <c r="D1" s="24"/>
      <c r="E1" s="24" t="s">
        <v>114</v>
      </c>
      <c r="F1" s="24"/>
      <c r="G1" s="24"/>
      <c r="H1" s="24"/>
      <c r="I1" s="24" t="s">
        <v>115</v>
      </c>
      <c r="J1" s="25"/>
      <c r="K1" s="25"/>
      <c r="L1" s="25"/>
      <c r="M1" s="24" t="s">
        <v>116</v>
      </c>
      <c r="N1" s="24"/>
      <c r="O1" s="32" t="s">
        <v>128</v>
      </c>
      <c r="P1" s="34" t="s">
        <v>129</v>
      </c>
      <c r="Q1" s="28"/>
      <c r="R1" s="28"/>
      <c r="S1" s="29"/>
    </row>
    <row r="2" spans="1:24" ht="30" x14ac:dyDescent="0.25">
      <c r="A2" s="10" t="s">
        <v>2</v>
      </c>
      <c r="B2" s="10" t="s">
        <v>99</v>
      </c>
      <c r="C2" s="10" t="s">
        <v>111</v>
      </c>
      <c r="D2" s="10" t="s">
        <v>112</v>
      </c>
      <c r="E2" s="10" t="s">
        <v>2</v>
      </c>
      <c r="F2" s="10" t="s">
        <v>99</v>
      </c>
      <c r="G2" s="10" t="s">
        <v>111</v>
      </c>
      <c r="H2" s="10" t="s">
        <v>112</v>
      </c>
      <c r="I2" s="10" t="s">
        <v>2</v>
      </c>
      <c r="J2" s="10" t="s">
        <v>99</v>
      </c>
      <c r="K2" s="10" t="s">
        <v>111</v>
      </c>
      <c r="L2" s="10" t="s">
        <v>112</v>
      </c>
      <c r="M2" s="10" t="s">
        <v>2</v>
      </c>
      <c r="N2" s="10" t="s">
        <v>99</v>
      </c>
    </row>
    <row r="3" spans="1:24" x14ac:dyDescent="0.25">
      <c r="A3" s="8">
        <v>89700</v>
      </c>
      <c r="B3" s="11">
        <v>23</v>
      </c>
      <c r="C3" s="11" t="str">
        <f>IF(A3&gt;$V$7,"Yes","No")</f>
        <v>No</v>
      </c>
      <c r="D3" s="11" t="str">
        <f>IF(A3&lt;$W$7,"Yes","No")</f>
        <v>No</v>
      </c>
      <c r="E3" s="8">
        <v>230000</v>
      </c>
      <c r="F3" s="11">
        <v>28</v>
      </c>
      <c r="G3" s="11" t="str">
        <f t="shared" ref="G3:G23" si="0">IF(E3&gt;$V$8,"Yes","No")</f>
        <v>Yes</v>
      </c>
      <c r="H3" s="11" t="str">
        <f t="shared" ref="H3:H23" si="1">IF(E3&lt;$W$8,"Yes","No")</f>
        <v>No</v>
      </c>
      <c r="I3" s="8">
        <v>150000</v>
      </c>
      <c r="J3" s="11">
        <v>30</v>
      </c>
      <c r="K3" s="11" t="str">
        <f t="shared" ref="K3:K12" si="2">IF(I3&gt;$V$9,"Yes","No")</f>
        <v>Yes</v>
      </c>
      <c r="L3" s="11" t="str">
        <f t="shared" ref="L3:L12" si="3">IF(I3&lt;$W$9,"Yes","No")</f>
        <v>No</v>
      </c>
      <c r="M3" s="8">
        <v>50000</v>
      </c>
      <c r="N3" s="11">
        <v>39</v>
      </c>
      <c r="O3" s="51" t="s">
        <v>119</v>
      </c>
      <c r="P3" s="52"/>
    </row>
    <row r="4" spans="1:24" x14ac:dyDescent="0.25">
      <c r="A4" s="8">
        <v>65000</v>
      </c>
      <c r="B4" s="11">
        <v>24</v>
      </c>
      <c r="C4" s="11" t="str">
        <f t="shared" ref="C4:C15" si="4">IF(A4&gt;$V$7,"Yes","No")</f>
        <v>No</v>
      </c>
      <c r="D4" s="11" t="str">
        <f t="shared" ref="D4:D15" si="5">IF(A4&lt;$W$7,"Yes","No")</f>
        <v>No</v>
      </c>
      <c r="E4" s="8">
        <v>150000</v>
      </c>
      <c r="F4" s="11">
        <v>28</v>
      </c>
      <c r="G4" s="11" t="str">
        <f t="shared" si="0"/>
        <v>Yes</v>
      </c>
      <c r="H4" s="11" t="str">
        <f t="shared" si="1"/>
        <v>No</v>
      </c>
      <c r="I4" s="8">
        <v>130000</v>
      </c>
      <c r="J4" s="11">
        <v>34</v>
      </c>
      <c r="K4" s="11" t="str">
        <f t="shared" si="2"/>
        <v>No</v>
      </c>
      <c r="L4" s="11" t="str">
        <f t="shared" si="3"/>
        <v>No</v>
      </c>
      <c r="O4" s="44" t="s">
        <v>130</v>
      </c>
      <c r="P4" s="23"/>
      <c r="U4" s="4"/>
    </row>
    <row r="5" spans="1:24" x14ac:dyDescent="0.25">
      <c r="A5" s="8">
        <v>45000</v>
      </c>
      <c r="B5" s="11">
        <v>24</v>
      </c>
      <c r="C5" s="11" t="str">
        <f t="shared" si="4"/>
        <v>No</v>
      </c>
      <c r="D5" s="11" t="str">
        <f t="shared" si="5"/>
        <v>No</v>
      </c>
      <c r="E5" s="8">
        <v>140000</v>
      </c>
      <c r="F5" s="11">
        <v>25</v>
      </c>
      <c r="G5" s="11" t="str">
        <f t="shared" si="0"/>
        <v>No</v>
      </c>
      <c r="H5" s="11" t="str">
        <f t="shared" si="1"/>
        <v>No</v>
      </c>
      <c r="I5" s="8">
        <v>90000</v>
      </c>
      <c r="J5" s="11">
        <v>30</v>
      </c>
      <c r="K5" s="11" t="str">
        <f t="shared" si="2"/>
        <v>No</v>
      </c>
      <c r="L5" s="11" t="str">
        <f t="shared" si="3"/>
        <v>No</v>
      </c>
    </row>
    <row r="6" spans="1:24" x14ac:dyDescent="0.25">
      <c r="A6" s="8">
        <v>10000</v>
      </c>
      <c r="B6" s="11">
        <v>24</v>
      </c>
      <c r="C6" s="11" t="str">
        <f t="shared" si="4"/>
        <v>No</v>
      </c>
      <c r="D6" s="11" t="str">
        <f t="shared" si="5"/>
        <v>No</v>
      </c>
      <c r="E6" s="9">
        <v>110000</v>
      </c>
      <c r="F6" s="11">
        <v>25</v>
      </c>
      <c r="G6" s="11" t="str">
        <f t="shared" si="0"/>
        <v>No</v>
      </c>
      <c r="H6" s="11" t="str">
        <f t="shared" si="1"/>
        <v>No</v>
      </c>
      <c r="I6" s="8">
        <v>80000</v>
      </c>
      <c r="J6" s="11">
        <v>33</v>
      </c>
      <c r="K6" s="11" t="str">
        <f t="shared" si="2"/>
        <v>No</v>
      </c>
      <c r="L6" s="11" t="str">
        <f t="shared" si="3"/>
        <v>No</v>
      </c>
      <c r="O6" s="7" t="s">
        <v>100</v>
      </c>
      <c r="P6" s="7" t="s">
        <v>105</v>
      </c>
      <c r="Q6" s="7" t="s">
        <v>106</v>
      </c>
      <c r="R6" s="7" t="s">
        <v>107</v>
      </c>
      <c r="S6" s="7" t="s">
        <v>108</v>
      </c>
      <c r="T6" s="7" t="s">
        <v>109</v>
      </c>
      <c r="U6" s="7" t="s">
        <v>110</v>
      </c>
      <c r="V6" s="7" t="s">
        <v>111</v>
      </c>
      <c r="W6" s="7" t="s">
        <v>112</v>
      </c>
      <c r="X6" s="7" t="s">
        <v>131</v>
      </c>
    </row>
    <row r="7" spans="1:24" x14ac:dyDescent="0.25">
      <c r="A7" s="8">
        <v>130000</v>
      </c>
      <c r="B7" s="11">
        <v>23</v>
      </c>
      <c r="C7" s="11" t="str">
        <f t="shared" si="4"/>
        <v>No</v>
      </c>
      <c r="D7" s="11" t="str">
        <f t="shared" si="5"/>
        <v>No</v>
      </c>
      <c r="E7" s="8">
        <v>89700</v>
      </c>
      <c r="F7" s="11">
        <v>27</v>
      </c>
      <c r="G7" s="11" t="str">
        <f t="shared" si="0"/>
        <v>No</v>
      </c>
      <c r="H7" s="11" t="str">
        <f t="shared" si="1"/>
        <v>No</v>
      </c>
      <c r="I7" s="8">
        <v>80000</v>
      </c>
      <c r="J7" s="11">
        <v>31</v>
      </c>
      <c r="K7" s="11" t="str">
        <f t="shared" si="2"/>
        <v>No</v>
      </c>
      <c r="L7" s="11" t="str">
        <f t="shared" si="3"/>
        <v>No</v>
      </c>
      <c r="O7" s="7" t="s">
        <v>101</v>
      </c>
      <c r="P7" s="9">
        <f>AVERAGE(A3:A15)</f>
        <v>71853.846153846156</v>
      </c>
      <c r="Q7" s="9">
        <f>MEDIAN(A3:A15)</f>
        <v>65000</v>
      </c>
      <c r="R7" s="9">
        <f>MODE(A3:A15)</f>
        <v>89700</v>
      </c>
      <c r="S7" s="7">
        <f>QUARTILE(A3:A15,1)</f>
        <v>45000</v>
      </c>
      <c r="T7" s="7">
        <f>QUARTILE(A3:A15,3)</f>
        <v>89700</v>
      </c>
      <c r="U7" s="7">
        <f>T7-S7</f>
        <v>44700</v>
      </c>
      <c r="V7" s="7">
        <f>T7+(1.5*U7)</f>
        <v>156750</v>
      </c>
      <c r="W7" s="7">
        <f>S7-(1.5*U7)</f>
        <v>-22050</v>
      </c>
      <c r="X7" s="9">
        <f>P7</f>
        <v>71853.846153846156</v>
      </c>
    </row>
    <row r="8" spans="1:24" x14ac:dyDescent="0.25">
      <c r="A8" s="8">
        <v>45000</v>
      </c>
      <c r="B8" s="11">
        <v>22</v>
      </c>
      <c r="C8" s="11" t="str">
        <f t="shared" si="4"/>
        <v>No</v>
      </c>
      <c r="D8" s="11" t="str">
        <f t="shared" si="5"/>
        <v>No</v>
      </c>
      <c r="E8" s="8">
        <v>89700</v>
      </c>
      <c r="F8" s="11">
        <v>28</v>
      </c>
      <c r="G8" s="11" t="str">
        <f t="shared" si="0"/>
        <v>No</v>
      </c>
      <c r="H8" s="11" t="str">
        <f t="shared" si="1"/>
        <v>No</v>
      </c>
      <c r="I8" s="8">
        <v>70000</v>
      </c>
      <c r="J8" s="11">
        <v>31</v>
      </c>
      <c r="K8" s="11" t="str">
        <f t="shared" si="2"/>
        <v>No</v>
      </c>
      <c r="L8" s="11" t="str">
        <f t="shared" si="3"/>
        <v>No</v>
      </c>
      <c r="O8" s="7" t="s">
        <v>102</v>
      </c>
      <c r="P8" s="9">
        <f>AVERAGE(E3:E23)</f>
        <v>86800</v>
      </c>
      <c r="Q8" s="9">
        <f>MEDIAN(E3:E23)</f>
        <v>80000</v>
      </c>
      <c r="R8" s="9">
        <f>MODE(E3:E23)</f>
        <v>89700</v>
      </c>
      <c r="S8" s="7">
        <f>QUARTILE(E3:E23,1)</f>
        <v>55000</v>
      </c>
      <c r="T8" s="7">
        <f>QUARTILE(E3:E23,3)</f>
        <v>89700</v>
      </c>
      <c r="U8" s="7">
        <f>T8-S8</f>
        <v>34700</v>
      </c>
      <c r="V8" s="7">
        <f>T8+(1.5*U8)</f>
        <v>141750</v>
      </c>
      <c r="W8" s="7">
        <f>S8-(1.5*U8)</f>
        <v>2950</v>
      </c>
      <c r="X8" s="9">
        <f>AVERAGE(E5:E23)</f>
        <v>75936.84210526316</v>
      </c>
    </row>
    <row r="9" spans="1:24" x14ac:dyDescent="0.25">
      <c r="A9" s="8">
        <v>89700</v>
      </c>
      <c r="B9" s="11">
        <v>22</v>
      </c>
      <c r="C9" s="11" t="str">
        <f t="shared" si="4"/>
        <v>No</v>
      </c>
      <c r="D9" s="11" t="str">
        <f t="shared" si="5"/>
        <v>No</v>
      </c>
      <c r="E9" s="8">
        <v>89700</v>
      </c>
      <c r="F9" s="11">
        <v>25</v>
      </c>
      <c r="G9" s="11" t="str">
        <f t="shared" si="0"/>
        <v>No</v>
      </c>
      <c r="H9" s="11" t="str">
        <f t="shared" si="1"/>
        <v>No</v>
      </c>
      <c r="I9" s="8">
        <v>55000</v>
      </c>
      <c r="J9" s="11">
        <v>33</v>
      </c>
      <c r="K9" s="11" t="str">
        <f t="shared" si="2"/>
        <v>No</v>
      </c>
      <c r="L9" s="11" t="str">
        <f t="shared" si="3"/>
        <v>No</v>
      </c>
      <c r="O9" s="7" t="s">
        <v>103</v>
      </c>
      <c r="P9" s="9">
        <f>AVERAGE(I3:I12)</f>
        <v>79000</v>
      </c>
      <c r="Q9" s="9">
        <f>MEDIAN(I3:I12)</f>
        <v>75000</v>
      </c>
      <c r="R9" s="9">
        <f>MODE(I3:I12)</f>
        <v>80000</v>
      </c>
      <c r="S9" s="7">
        <f>QUARTILE(I3:I12,1)</f>
        <v>51250</v>
      </c>
      <c r="T9" s="7">
        <f>QUARTILE(I3:I12,3)</f>
        <v>87500</v>
      </c>
      <c r="U9" s="7">
        <f>T9-S9</f>
        <v>36250</v>
      </c>
      <c r="V9" s="7">
        <f>T9+(1.5*U9)</f>
        <v>141875</v>
      </c>
      <c r="W9" s="7">
        <f>S9-(1.5*U9)</f>
        <v>-3125</v>
      </c>
      <c r="X9" s="9">
        <f>AVERAGE(I3:I12)</f>
        <v>79000</v>
      </c>
    </row>
    <row r="10" spans="1:24" x14ac:dyDescent="0.25">
      <c r="A10" s="8">
        <v>150000</v>
      </c>
      <c r="B10" s="11">
        <v>22</v>
      </c>
      <c r="C10" s="11" t="str">
        <f t="shared" si="4"/>
        <v>No</v>
      </c>
      <c r="D10" s="11" t="str">
        <f t="shared" si="5"/>
        <v>No</v>
      </c>
      <c r="E10" s="8">
        <v>89700</v>
      </c>
      <c r="F10" s="11">
        <v>27</v>
      </c>
      <c r="G10" s="11" t="str">
        <f t="shared" si="0"/>
        <v>No</v>
      </c>
      <c r="H10" s="11" t="str">
        <f t="shared" si="1"/>
        <v>No</v>
      </c>
      <c r="I10" s="9">
        <v>50000</v>
      </c>
      <c r="J10" s="11">
        <v>33</v>
      </c>
      <c r="K10" s="11" t="str">
        <f t="shared" si="2"/>
        <v>No</v>
      </c>
      <c r="L10" s="11" t="str">
        <f t="shared" si="3"/>
        <v>No</v>
      </c>
      <c r="O10" s="7" t="s">
        <v>104</v>
      </c>
      <c r="P10" s="9">
        <f>AVERAGE(M3)</f>
        <v>50000</v>
      </c>
      <c r="Q10" s="9">
        <f>MEDIAN(M3)</f>
        <v>50000</v>
      </c>
      <c r="R10" s="9"/>
      <c r="S10" s="7"/>
      <c r="T10" s="7"/>
      <c r="U10" s="7"/>
      <c r="V10" s="7"/>
      <c r="W10" s="7"/>
      <c r="X10" s="9">
        <f>P10</f>
        <v>50000</v>
      </c>
    </row>
    <row r="11" spans="1:24" x14ac:dyDescent="0.25">
      <c r="A11" s="8">
        <v>85000</v>
      </c>
      <c r="B11" s="11">
        <v>22</v>
      </c>
      <c r="C11" s="11" t="str">
        <f t="shared" si="4"/>
        <v>No</v>
      </c>
      <c r="D11" s="11" t="str">
        <f t="shared" si="5"/>
        <v>No</v>
      </c>
      <c r="E11" s="8">
        <v>89000</v>
      </c>
      <c r="F11" s="11">
        <v>26</v>
      </c>
      <c r="G11" s="11" t="str">
        <f t="shared" si="0"/>
        <v>No</v>
      </c>
      <c r="H11" s="11" t="str">
        <f t="shared" si="1"/>
        <v>No</v>
      </c>
      <c r="I11" s="8">
        <v>45000</v>
      </c>
      <c r="J11" s="11">
        <v>31</v>
      </c>
      <c r="K11" s="11" t="str">
        <f t="shared" si="2"/>
        <v>No</v>
      </c>
      <c r="L11" s="11" t="str">
        <f t="shared" si="3"/>
        <v>No</v>
      </c>
    </row>
    <row r="12" spans="1:24" x14ac:dyDescent="0.25">
      <c r="A12" s="8">
        <v>45000</v>
      </c>
      <c r="B12" s="11">
        <v>23</v>
      </c>
      <c r="C12" s="11" t="str">
        <f t="shared" si="4"/>
        <v>No</v>
      </c>
      <c r="D12" s="11" t="str">
        <f t="shared" si="5"/>
        <v>No</v>
      </c>
      <c r="E12" s="8">
        <v>85000</v>
      </c>
      <c r="F12" s="11">
        <v>28</v>
      </c>
      <c r="G12" s="11" t="str">
        <f t="shared" si="0"/>
        <v>No</v>
      </c>
      <c r="H12" s="11" t="str">
        <f t="shared" si="1"/>
        <v>No</v>
      </c>
      <c r="I12" s="8">
        <v>40000</v>
      </c>
      <c r="J12" s="11">
        <v>30</v>
      </c>
      <c r="K12" s="11" t="str">
        <f t="shared" si="2"/>
        <v>No</v>
      </c>
      <c r="L12" s="11" t="str">
        <f t="shared" si="3"/>
        <v>No</v>
      </c>
    </row>
    <row r="13" spans="1:24" x14ac:dyDescent="0.25">
      <c r="A13" s="8">
        <v>40000</v>
      </c>
      <c r="B13" s="11">
        <v>23</v>
      </c>
      <c r="C13" s="11" t="str">
        <f t="shared" si="4"/>
        <v>No</v>
      </c>
      <c r="D13" s="11" t="str">
        <f t="shared" si="5"/>
        <v>No</v>
      </c>
      <c r="E13" s="8">
        <v>80000</v>
      </c>
      <c r="F13" s="11">
        <v>28</v>
      </c>
      <c r="G13" s="11" t="str">
        <f t="shared" si="0"/>
        <v>No</v>
      </c>
      <c r="H13" s="11" t="str">
        <f t="shared" si="1"/>
        <v>No</v>
      </c>
      <c r="O13" s="56" t="s">
        <v>123</v>
      </c>
      <c r="P13" s="28"/>
      <c r="Q13" s="28"/>
      <c r="R13" s="57"/>
    </row>
    <row r="14" spans="1:24" x14ac:dyDescent="0.25">
      <c r="A14" s="8">
        <v>50000</v>
      </c>
      <c r="B14" s="11">
        <v>22</v>
      </c>
      <c r="C14" s="11" t="str">
        <f t="shared" si="4"/>
        <v>No</v>
      </c>
      <c r="D14" s="11" t="str">
        <f t="shared" si="5"/>
        <v>No</v>
      </c>
      <c r="E14" s="8">
        <v>80000</v>
      </c>
      <c r="F14" s="11">
        <v>29</v>
      </c>
      <c r="G14" s="11" t="str">
        <f t="shared" si="0"/>
        <v>No</v>
      </c>
      <c r="H14" s="11" t="str">
        <f t="shared" si="1"/>
        <v>No</v>
      </c>
      <c r="O14" s="58" t="s">
        <v>100</v>
      </c>
      <c r="P14" s="58"/>
      <c r="Q14" s="38" t="s">
        <v>140</v>
      </c>
      <c r="R14" s="36"/>
    </row>
    <row r="15" spans="1:24" x14ac:dyDescent="0.25">
      <c r="A15" s="8">
        <v>89700</v>
      </c>
      <c r="B15" s="11">
        <v>24</v>
      </c>
      <c r="C15" s="11" t="str">
        <f t="shared" si="4"/>
        <v>No</v>
      </c>
      <c r="D15" s="11" t="str">
        <f t="shared" si="5"/>
        <v>No</v>
      </c>
      <c r="E15" s="8">
        <v>80000</v>
      </c>
      <c r="F15" s="11">
        <v>26</v>
      </c>
      <c r="G15" s="11" t="str">
        <f t="shared" si="0"/>
        <v>No</v>
      </c>
      <c r="H15" s="11" t="str">
        <f t="shared" si="1"/>
        <v>No</v>
      </c>
      <c r="O15" s="53" t="s">
        <v>132</v>
      </c>
      <c r="P15" s="7" t="s">
        <v>133</v>
      </c>
      <c r="Q15" s="54">
        <f>X7</f>
        <v>71853.846153846156</v>
      </c>
      <c r="R15" s="43"/>
    </row>
    <row r="16" spans="1:24" x14ac:dyDescent="0.25">
      <c r="E16" s="8">
        <v>70000</v>
      </c>
      <c r="F16" s="11">
        <v>26</v>
      </c>
      <c r="G16" s="11" t="str">
        <f t="shared" si="0"/>
        <v>No</v>
      </c>
      <c r="H16" s="11" t="str">
        <f t="shared" si="1"/>
        <v>No</v>
      </c>
      <c r="M16" s="4"/>
      <c r="O16" s="53" t="s">
        <v>134</v>
      </c>
      <c r="P16" s="7" t="s">
        <v>135</v>
      </c>
      <c r="Q16" s="54">
        <f t="shared" ref="Q16:Q18" si="6">X8</f>
        <v>75936.84210526316</v>
      </c>
      <c r="R16" s="43"/>
    </row>
    <row r="17" spans="5:18" x14ac:dyDescent="0.25">
      <c r="E17" s="8">
        <v>60000</v>
      </c>
      <c r="F17" s="11">
        <v>25</v>
      </c>
      <c r="G17" s="11" t="str">
        <f t="shared" si="0"/>
        <v>No</v>
      </c>
      <c r="H17" s="11" t="str">
        <f t="shared" si="1"/>
        <v>No</v>
      </c>
      <c r="M17" s="4"/>
      <c r="O17" s="53" t="s">
        <v>136</v>
      </c>
      <c r="P17" s="7" t="s">
        <v>137</v>
      </c>
      <c r="Q17" s="54">
        <f t="shared" si="6"/>
        <v>79000</v>
      </c>
      <c r="R17" s="43"/>
    </row>
    <row r="18" spans="5:18" x14ac:dyDescent="0.25">
      <c r="E18" s="8">
        <v>55000</v>
      </c>
      <c r="F18" s="11">
        <v>28</v>
      </c>
      <c r="G18" s="11" t="str">
        <f t="shared" si="0"/>
        <v>No</v>
      </c>
      <c r="H18" s="11" t="str">
        <f t="shared" si="1"/>
        <v>No</v>
      </c>
      <c r="O18" s="53" t="s">
        <v>138</v>
      </c>
      <c r="P18" s="7" t="s">
        <v>139</v>
      </c>
      <c r="Q18" s="55">
        <f t="shared" si="6"/>
        <v>50000</v>
      </c>
      <c r="R18" s="23"/>
    </row>
    <row r="19" spans="5:18" x14ac:dyDescent="0.25">
      <c r="E19" s="8">
        <v>55000</v>
      </c>
      <c r="F19" s="11">
        <v>25</v>
      </c>
      <c r="G19" s="11" t="str">
        <f t="shared" si="0"/>
        <v>No</v>
      </c>
      <c r="H19" s="11" t="str">
        <f t="shared" si="1"/>
        <v>No</v>
      </c>
    </row>
    <row r="20" spans="5:18" x14ac:dyDescent="0.25">
      <c r="E20" s="8">
        <v>50000</v>
      </c>
      <c r="F20" s="11">
        <v>25</v>
      </c>
      <c r="G20" s="11" t="str">
        <f t="shared" si="0"/>
        <v>No</v>
      </c>
      <c r="H20" s="11" t="str">
        <f t="shared" si="1"/>
        <v>No</v>
      </c>
    </row>
    <row r="21" spans="5:18" x14ac:dyDescent="0.25">
      <c r="E21" s="8">
        <v>45000</v>
      </c>
      <c r="F21" s="11">
        <v>27</v>
      </c>
      <c r="G21" s="11" t="str">
        <f t="shared" si="0"/>
        <v>No</v>
      </c>
      <c r="H21" s="11" t="str">
        <f t="shared" si="1"/>
        <v>No</v>
      </c>
    </row>
    <row r="22" spans="5:18" x14ac:dyDescent="0.25">
      <c r="E22" s="9">
        <v>45000</v>
      </c>
      <c r="F22" s="11">
        <v>25</v>
      </c>
      <c r="G22" s="11" t="str">
        <f t="shared" si="0"/>
        <v>No</v>
      </c>
      <c r="H22" s="11" t="str">
        <f t="shared" si="1"/>
        <v>No</v>
      </c>
      <c r="R22" s="4"/>
    </row>
    <row r="23" spans="5:18" x14ac:dyDescent="0.25">
      <c r="E23" s="8">
        <v>40000</v>
      </c>
      <c r="F23" s="11">
        <v>26</v>
      </c>
      <c r="G23" s="11" t="str">
        <f t="shared" si="0"/>
        <v>No</v>
      </c>
      <c r="H23" s="11" t="str">
        <f t="shared" si="1"/>
        <v>No</v>
      </c>
    </row>
    <row r="24" spans="5:18" x14ac:dyDescent="0.25">
      <c r="F24" s="4"/>
      <c r="G24" s="4"/>
      <c r="H24" s="4"/>
    </row>
    <row r="27" spans="5:18" x14ac:dyDescent="0.25">
      <c r="F27" s="4"/>
      <c r="G27" s="4"/>
      <c r="H27" s="4"/>
    </row>
    <row r="28" spans="5:18" x14ac:dyDescent="0.25">
      <c r="F28" s="4"/>
      <c r="G28" s="4"/>
      <c r="H28" s="4"/>
    </row>
    <row r="29" spans="5:18" x14ac:dyDescent="0.25">
      <c r="M29" s="4"/>
    </row>
    <row r="40" spans="6:8" x14ac:dyDescent="0.25">
      <c r="F40" s="4"/>
      <c r="G40" s="4"/>
      <c r="H40" s="4"/>
    </row>
  </sheetData>
  <autoFilter ref="I2:L2" xr:uid="{C64C31BF-1E81-4E14-AE0F-5473E30C5901}">
    <sortState xmlns:xlrd2="http://schemas.microsoft.com/office/spreadsheetml/2017/richdata2" ref="I3:L23">
      <sortCondition descending="1" ref="I2"/>
    </sortState>
  </autoFilter>
  <mergeCells count="1">
    <mergeCell ref="O14:P1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286B-EE4D-4897-A6E1-3CE2D4E10068}">
  <dimension ref="A1:M46"/>
  <sheetViews>
    <sheetView workbookViewId="0">
      <selection activeCell="E20" sqref="E20"/>
    </sheetView>
  </sheetViews>
  <sheetFormatPr defaultRowHeight="15" x14ac:dyDescent="0.25"/>
  <cols>
    <col min="1" max="1" width="22.7109375" style="3" customWidth="1"/>
    <col min="2" max="3" width="22.7109375" customWidth="1"/>
    <col min="5" max="5" width="13.7109375" bestFit="1" customWidth="1"/>
  </cols>
  <sheetData>
    <row r="1" spans="1:13" x14ac:dyDescent="0.25">
      <c r="A1" s="10" t="s">
        <v>9</v>
      </c>
      <c r="B1" s="10" t="s">
        <v>10</v>
      </c>
      <c r="C1" s="10" t="s">
        <v>99</v>
      </c>
      <c r="E1" s="27" t="s">
        <v>117</v>
      </c>
      <c r="F1" s="28" t="s">
        <v>118</v>
      </c>
      <c r="G1" s="28"/>
      <c r="H1" s="28"/>
      <c r="I1" s="28"/>
      <c r="J1" s="29"/>
      <c r="K1" s="28"/>
      <c r="L1" s="28"/>
      <c r="M1" s="29"/>
    </row>
    <row r="2" spans="1:13" x14ac:dyDescent="0.25">
      <c r="A2" s="30">
        <v>42464</v>
      </c>
      <c r="B2" s="31">
        <v>43116</v>
      </c>
      <c r="C2" s="11">
        <v>22</v>
      </c>
    </row>
    <row r="3" spans="1:13" x14ac:dyDescent="0.25">
      <c r="A3" s="30">
        <v>42453</v>
      </c>
      <c r="B3" s="31">
        <v>43214</v>
      </c>
      <c r="C3" s="11">
        <v>22</v>
      </c>
      <c r="E3" s="32" t="s">
        <v>119</v>
      </c>
    </row>
    <row r="4" spans="1:13" x14ac:dyDescent="0.25">
      <c r="A4" s="30">
        <v>42460</v>
      </c>
      <c r="B4" s="31">
        <v>43219</v>
      </c>
      <c r="C4" s="11">
        <v>22</v>
      </c>
      <c r="E4" s="7" t="s">
        <v>120</v>
      </c>
    </row>
    <row r="5" spans="1:13" x14ac:dyDescent="0.25">
      <c r="A5" s="30">
        <v>42436</v>
      </c>
      <c r="B5" s="31">
        <v>43370</v>
      </c>
      <c r="C5" s="11">
        <v>22</v>
      </c>
      <c r="E5" s="7" t="s">
        <v>121</v>
      </c>
    </row>
    <row r="6" spans="1:13" x14ac:dyDescent="0.25">
      <c r="A6" s="30">
        <v>42472</v>
      </c>
      <c r="B6" s="31">
        <v>43426</v>
      </c>
      <c r="C6" s="11">
        <v>22</v>
      </c>
    </row>
    <row r="7" spans="1:13" x14ac:dyDescent="0.25">
      <c r="A7" s="30">
        <v>42434</v>
      </c>
      <c r="B7" s="31">
        <v>43291</v>
      </c>
      <c r="C7" s="11">
        <v>23</v>
      </c>
      <c r="E7" s="40" t="s">
        <v>122</v>
      </c>
      <c r="F7" s="41"/>
      <c r="G7" s="41"/>
      <c r="H7" s="45">
        <f>MAX(C2:C46)</f>
        <v>39</v>
      </c>
    </row>
    <row r="8" spans="1:13" x14ac:dyDescent="0.25">
      <c r="A8" s="30">
        <v>42433</v>
      </c>
      <c r="B8" s="31">
        <v>43105</v>
      </c>
      <c r="C8" s="11">
        <v>23</v>
      </c>
      <c r="E8" s="42" t="s">
        <v>108</v>
      </c>
      <c r="F8" s="33"/>
      <c r="G8" s="33"/>
      <c r="H8" s="46">
        <f>QUARTILE(C2:C46,1)</f>
        <v>24</v>
      </c>
    </row>
    <row r="9" spans="1:13" x14ac:dyDescent="0.25">
      <c r="A9" s="30">
        <v>42842</v>
      </c>
      <c r="B9" s="31">
        <v>43756</v>
      </c>
      <c r="C9" s="11">
        <v>23</v>
      </c>
      <c r="E9" s="42" t="s">
        <v>109</v>
      </c>
      <c r="F9" s="33"/>
      <c r="G9" s="33"/>
      <c r="H9" s="46">
        <f>QUARTILE(C2:C46,3)</f>
        <v>29</v>
      </c>
    </row>
    <row r="10" spans="1:13" x14ac:dyDescent="0.25">
      <c r="A10" s="30">
        <v>42848</v>
      </c>
      <c r="B10" s="31">
        <v>43589</v>
      </c>
      <c r="C10" s="11">
        <v>23</v>
      </c>
      <c r="E10" s="42" t="s">
        <v>110</v>
      </c>
      <c r="F10" s="33"/>
      <c r="G10" s="33"/>
      <c r="H10" s="46">
        <f>H9-H8</f>
        <v>5</v>
      </c>
    </row>
    <row r="11" spans="1:13" x14ac:dyDescent="0.25">
      <c r="A11" s="30">
        <v>42814</v>
      </c>
      <c r="B11" s="31">
        <v>43516</v>
      </c>
      <c r="C11" s="11">
        <v>24</v>
      </c>
      <c r="E11" s="42" t="s">
        <v>111</v>
      </c>
      <c r="F11" s="33"/>
      <c r="G11" s="33"/>
      <c r="H11" s="46">
        <f>H9+(1.5*H10)</f>
        <v>36.5</v>
      </c>
    </row>
    <row r="12" spans="1:13" x14ac:dyDescent="0.25">
      <c r="A12" s="30">
        <v>42470</v>
      </c>
      <c r="B12" s="31">
        <v>43290</v>
      </c>
      <c r="C12" s="11">
        <v>24</v>
      </c>
      <c r="E12" s="44" t="s">
        <v>112</v>
      </c>
      <c r="F12" s="22"/>
      <c r="G12" s="22"/>
      <c r="H12" s="47">
        <f>H8-(1.5*H10)</f>
        <v>16.5</v>
      </c>
    </row>
    <row r="13" spans="1:13" x14ac:dyDescent="0.25">
      <c r="A13" s="30">
        <v>42842</v>
      </c>
      <c r="B13" s="31">
        <v>43286</v>
      </c>
      <c r="C13" s="11">
        <v>24</v>
      </c>
    </row>
    <row r="14" spans="1:13" x14ac:dyDescent="0.25">
      <c r="A14" s="30">
        <v>42433</v>
      </c>
      <c r="B14" s="31">
        <v>43397</v>
      </c>
      <c r="C14" s="11">
        <v>24</v>
      </c>
      <c r="E14" s="34" t="s">
        <v>123</v>
      </c>
      <c r="F14" s="20"/>
      <c r="G14" s="20"/>
      <c r="H14" s="20"/>
      <c r="I14" s="20"/>
      <c r="J14" s="20"/>
      <c r="K14" s="20"/>
      <c r="L14" s="29"/>
    </row>
    <row r="15" spans="1:13" x14ac:dyDescent="0.25">
      <c r="A15" s="30">
        <v>42799</v>
      </c>
      <c r="B15" s="31">
        <v>43361</v>
      </c>
      <c r="C15" s="11">
        <v>25</v>
      </c>
      <c r="E15" s="38" t="s">
        <v>124</v>
      </c>
      <c r="F15" s="39"/>
      <c r="G15" s="39"/>
      <c r="H15" s="39"/>
      <c r="I15" s="39"/>
      <c r="J15" s="39"/>
      <c r="K15" s="39"/>
      <c r="L15" s="36"/>
    </row>
    <row r="16" spans="1:13" x14ac:dyDescent="0.25">
      <c r="A16" s="30">
        <v>42839</v>
      </c>
      <c r="B16" s="31">
        <v>43491</v>
      </c>
      <c r="C16" s="11">
        <v>25</v>
      </c>
    </row>
    <row r="17" spans="1:3" x14ac:dyDescent="0.25">
      <c r="A17" s="30">
        <v>42802</v>
      </c>
      <c r="B17" s="31">
        <v>43431</v>
      </c>
      <c r="C17" s="11">
        <v>25</v>
      </c>
    </row>
    <row r="18" spans="1:3" x14ac:dyDescent="0.25">
      <c r="A18" s="30">
        <v>42435</v>
      </c>
      <c r="B18" s="31">
        <v>43337</v>
      </c>
      <c r="C18" s="11">
        <v>25</v>
      </c>
    </row>
    <row r="19" spans="1:3" x14ac:dyDescent="0.25">
      <c r="A19" s="30">
        <v>42809</v>
      </c>
      <c r="B19" s="31">
        <v>43709</v>
      </c>
      <c r="C19" s="11">
        <v>25</v>
      </c>
    </row>
    <row r="20" spans="1:3" x14ac:dyDescent="0.25">
      <c r="A20" s="30">
        <v>42832</v>
      </c>
      <c r="B20" s="31">
        <v>43682</v>
      </c>
      <c r="C20" s="11">
        <v>25</v>
      </c>
    </row>
    <row r="21" spans="1:3" x14ac:dyDescent="0.25">
      <c r="A21" s="30">
        <v>42453</v>
      </c>
      <c r="B21" s="31">
        <v>43453</v>
      </c>
      <c r="C21" s="11">
        <v>25</v>
      </c>
    </row>
    <row r="22" spans="1:3" x14ac:dyDescent="0.25">
      <c r="A22" s="30">
        <v>42802</v>
      </c>
      <c r="B22" s="31">
        <v>43861</v>
      </c>
      <c r="C22" s="11">
        <v>26</v>
      </c>
    </row>
    <row r="23" spans="1:3" x14ac:dyDescent="0.25">
      <c r="A23" s="30">
        <v>42807</v>
      </c>
      <c r="B23" s="31">
        <v>43932</v>
      </c>
      <c r="C23" s="11">
        <v>26</v>
      </c>
    </row>
    <row r="24" spans="1:3" x14ac:dyDescent="0.25">
      <c r="A24" s="30">
        <v>42819</v>
      </c>
      <c r="B24" s="31">
        <v>44242</v>
      </c>
      <c r="C24" s="11">
        <v>26</v>
      </c>
    </row>
    <row r="25" spans="1:3" x14ac:dyDescent="0.25">
      <c r="A25" s="30">
        <v>42436</v>
      </c>
      <c r="B25" s="31">
        <v>44270</v>
      </c>
      <c r="C25" s="11">
        <v>26</v>
      </c>
    </row>
    <row r="26" spans="1:3" x14ac:dyDescent="0.25">
      <c r="A26" s="30">
        <v>42795</v>
      </c>
      <c r="B26" s="31">
        <v>43689</v>
      </c>
      <c r="C26" s="11">
        <v>27</v>
      </c>
    </row>
    <row r="27" spans="1:3" x14ac:dyDescent="0.25">
      <c r="A27" s="30">
        <v>42487</v>
      </c>
      <c r="B27" s="31">
        <v>43357</v>
      </c>
      <c r="C27" s="11">
        <v>27</v>
      </c>
    </row>
    <row r="28" spans="1:3" x14ac:dyDescent="0.25">
      <c r="A28" s="30">
        <v>42442</v>
      </c>
      <c r="B28" s="31">
        <v>43448</v>
      </c>
      <c r="C28" s="11">
        <v>27</v>
      </c>
    </row>
    <row r="29" spans="1:3" x14ac:dyDescent="0.25">
      <c r="A29" s="30">
        <v>42463</v>
      </c>
      <c r="B29" s="31">
        <v>43459</v>
      </c>
      <c r="C29" s="11">
        <v>28</v>
      </c>
    </row>
    <row r="30" spans="1:3" x14ac:dyDescent="0.25">
      <c r="A30" s="30">
        <v>42811</v>
      </c>
      <c r="B30" s="31">
        <v>43484</v>
      </c>
      <c r="C30" s="11">
        <v>28</v>
      </c>
    </row>
    <row r="31" spans="1:3" x14ac:dyDescent="0.25">
      <c r="A31" s="30">
        <v>42806</v>
      </c>
      <c r="B31" s="31">
        <v>43829</v>
      </c>
      <c r="C31" s="11">
        <v>28</v>
      </c>
    </row>
    <row r="32" spans="1:3" x14ac:dyDescent="0.25">
      <c r="A32" s="30">
        <v>42801</v>
      </c>
      <c r="B32" s="31">
        <v>43699</v>
      </c>
      <c r="C32" s="11">
        <v>28</v>
      </c>
    </row>
    <row r="33" spans="1:3" x14ac:dyDescent="0.25">
      <c r="A33" s="30">
        <v>42806</v>
      </c>
      <c r="B33" s="31">
        <v>43775</v>
      </c>
      <c r="C33" s="11">
        <v>28</v>
      </c>
    </row>
    <row r="34" spans="1:3" x14ac:dyDescent="0.25">
      <c r="A34" s="30">
        <v>42470</v>
      </c>
      <c r="B34" s="31">
        <v>43455</v>
      </c>
      <c r="C34" s="11">
        <v>28</v>
      </c>
    </row>
    <row r="35" spans="1:3" x14ac:dyDescent="0.25">
      <c r="A35" s="30">
        <v>42446</v>
      </c>
      <c r="B35" s="31">
        <v>43248</v>
      </c>
      <c r="C35" s="11">
        <v>29</v>
      </c>
    </row>
    <row r="36" spans="1:3" x14ac:dyDescent="0.25">
      <c r="A36" s="30">
        <v>42833</v>
      </c>
      <c r="B36" s="31">
        <v>43749</v>
      </c>
      <c r="C36" s="11">
        <v>30</v>
      </c>
    </row>
    <row r="37" spans="1:3" x14ac:dyDescent="0.25">
      <c r="A37" s="30">
        <v>42809</v>
      </c>
      <c r="B37" s="31">
        <v>43644</v>
      </c>
      <c r="C37" s="11">
        <v>30</v>
      </c>
    </row>
    <row r="38" spans="1:3" x14ac:dyDescent="0.25">
      <c r="A38" s="30">
        <v>42854</v>
      </c>
      <c r="B38" s="31">
        <v>43643</v>
      </c>
      <c r="C38" s="11">
        <v>30</v>
      </c>
    </row>
    <row r="39" spans="1:3" x14ac:dyDescent="0.25">
      <c r="A39" s="30">
        <v>42443</v>
      </c>
      <c r="B39" s="31">
        <v>44271</v>
      </c>
      <c r="C39" s="11">
        <v>31</v>
      </c>
    </row>
    <row r="40" spans="1:3" x14ac:dyDescent="0.25">
      <c r="A40" s="30">
        <v>42472</v>
      </c>
      <c r="B40" s="31">
        <v>43282</v>
      </c>
      <c r="C40" s="11">
        <v>31</v>
      </c>
    </row>
    <row r="41" spans="1:3" x14ac:dyDescent="0.25">
      <c r="A41" s="30">
        <v>42830</v>
      </c>
      <c r="B41" s="31">
        <v>43820</v>
      </c>
      <c r="C41" s="11">
        <v>31</v>
      </c>
    </row>
    <row r="42" spans="1:3" x14ac:dyDescent="0.25">
      <c r="A42" s="30">
        <v>42483</v>
      </c>
      <c r="B42" s="31">
        <v>43756</v>
      </c>
      <c r="C42" s="11">
        <v>33</v>
      </c>
    </row>
    <row r="43" spans="1:3" x14ac:dyDescent="0.25">
      <c r="A43" s="30">
        <v>42803</v>
      </c>
      <c r="B43" s="31">
        <v>43522</v>
      </c>
      <c r="C43" s="11">
        <v>33</v>
      </c>
    </row>
    <row r="44" spans="1:3" x14ac:dyDescent="0.25">
      <c r="A44" s="30">
        <v>42482</v>
      </c>
      <c r="B44" s="31">
        <v>44263</v>
      </c>
      <c r="C44" s="11">
        <v>33</v>
      </c>
    </row>
    <row r="45" spans="1:3" x14ac:dyDescent="0.25">
      <c r="A45" s="30">
        <v>42856</v>
      </c>
      <c r="B45" s="31">
        <v>43677</v>
      </c>
      <c r="C45" s="11">
        <v>34</v>
      </c>
    </row>
    <row r="46" spans="1:3" x14ac:dyDescent="0.25">
      <c r="A46" s="30">
        <v>42824</v>
      </c>
      <c r="B46" s="31">
        <v>43833</v>
      </c>
      <c r="C46" s="11">
        <v>39</v>
      </c>
    </row>
  </sheetData>
  <autoFilter ref="A1:C1" xr:uid="{19C8286B-EE4D-4897-A6E1-3CE2D4E10068}">
    <sortState xmlns:xlrd2="http://schemas.microsoft.com/office/spreadsheetml/2017/richdata2" ref="A2:C46">
      <sortCondition ref="C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5026-13AD-4C4C-94BD-ABC40496D14E}">
  <dimension ref="A1:I46"/>
  <sheetViews>
    <sheetView workbookViewId="0">
      <selection activeCell="J16" sqref="J16"/>
    </sheetView>
  </sheetViews>
  <sheetFormatPr defaultRowHeight="15" x14ac:dyDescent="0.25"/>
  <cols>
    <col min="1" max="1" width="22.7109375" style="48" customWidth="1"/>
    <col min="2" max="2" width="22.7109375" style="11" customWidth="1"/>
    <col min="4" max="4" width="13.140625" bestFit="1" customWidth="1"/>
    <col min="5" max="5" width="27.7109375" bestFit="1" customWidth="1"/>
  </cols>
  <sheetData>
    <row r="1" spans="1:9" x14ac:dyDescent="0.25">
      <c r="A1" s="49" t="s">
        <v>10</v>
      </c>
      <c r="B1" s="10" t="s">
        <v>125</v>
      </c>
      <c r="D1" s="70" t="s">
        <v>126</v>
      </c>
      <c r="E1" s="70" t="s">
        <v>127</v>
      </c>
      <c r="F1" s="70"/>
      <c r="G1" s="70"/>
      <c r="H1" s="70"/>
      <c r="I1" s="71"/>
    </row>
    <row r="2" spans="1:9" x14ac:dyDescent="0.25">
      <c r="A2" s="50">
        <v>43459</v>
      </c>
      <c r="B2" s="11">
        <f>MONTH(A2)</f>
        <v>12</v>
      </c>
    </row>
    <row r="3" spans="1:9" x14ac:dyDescent="0.25">
      <c r="A3" s="50">
        <v>43749</v>
      </c>
      <c r="B3" s="11">
        <f t="shared" ref="B3:B46" si="0">MONTH(A3)</f>
        <v>10</v>
      </c>
      <c r="D3" s="70" t="s">
        <v>119</v>
      </c>
    </row>
    <row r="4" spans="1:9" x14ac:dyDescent="0.25">
      <c r="A4" s="50">
        <v>43484</v>
      </c>
      <c r="B4" s="11">
        <f t="shared" si="0"/>
        <v>1</v>
      </c>
      <c r="D4" s="7" t="s">
        <v>153</v>
      </c>
    </row>
    <row r="5" spans="1:9" x14ac:dyDescent="0.25">
      <c r="A5" s="50">
        <v>44271</v>
      </c>
      <c r="B5" s="11">
        <f t="shared" si="0"/>
        <v>3</v>
      </c>
    </row>
    <row r="6" spans="1:9" x14ac:dyDescent="0.25">
      <c r="A6" s="50">
        <v>43644</v>
      </c>
      <c r="B6" s="11">
        <f t="shared" si="0"/>
        <v>6</v>
      </c>
      <c r="D6" s="67" t="s">
        <v>145</v>
      </c>
      <c r="E6" s="67" t="s">
        <v>152</v>
      </c>
      <c r="F6" s="65"/>
      <c r="G6" s="65"/>
      <c r="H6" s="65"/>
      <c r="I6" s="65"/>
    </row>
    <row r="7" spans="1:9" x14ac:dyDescent="0.25">
      <c r="A7" s="50">
        <v>43689</v>
      </c>
      <c r="B7" s="11">
        <f t="shared" si="0"/>
        <v>8</v>
      </c>
      <c r="D7" s="15">
        <v>12</v>
      </c>
      <c r="E7" s="66">
        <v>6</v>
      </c>
      <c r="F7" s="65"/>
      <c r="G7" s="65"/>
      <c r="H7" s="65"/>
      <c r="I7" s="65"/>
    </row>
    <row r="8" spans="1:9" x14ac:dyDescent="0.25">
      <c r="A8" s="50">
        <v>43291</v>
      </c>
      <c r="B8" s="11">
        <f t="shared" si="0"/>
        <v>7</v>
      </c>
      <c r="D8" s="15">
        <v>1</v>
      </c>
      <c r="E8" s="66">
        <v>6</v>
      </c>
      <c r="F8" s="65"/>
      <c r="G8" s="65"/>
      <c r="H8" s="65"/>
      <c r="I8" s="65"/>
    </row>
    <row r="9" spans="1:9" x14ac:dyDescent="0.25">
      <c r="A9" s="50">
        <v>43829</v>
      </c>
      <c r="B9" s="11">
        <f t="shared" si="0"/>
        <v>12</v>
      </c>
      <c r="D9" s="15">
        <v>7</v>
      </c>
      <c r="E9" s="66">
        <v>5</v>
      </c>
      <c r="F9" s="65"/>
      <c r="G9" s="65"/>
      <c r="H9" s="65"/>
      <c r="I9" s="65"/>
    </row>
    <row r="10" spans="1:9" x14ac:dyDescent="0.25">
      <c r="A10" s="50">
        <v>43361</v>
      </c>
      <c r="B10" s="11">
        <f t="shared" si="0"/>
        <v>9</v>
      </c>
      <c r="D10" s="15">
        <v>8</v>
      </c>
      <c r="E10" s="66">
        <v>4</v>
      </c>
      <c r="F10" s="65"/>
      <c r="G10" s="65"/>
      <c r="H10" s="65"/>
      <c r="I10" s="65"/>
    </row>
    <row r="11" spans="1:9" x14ac:dyDescent="0.25">
      <c r="A11" s="50">
        <v>43756</v>
      </c>
      <c r="B11" s="11">
        <f t="shared" si="0"/>
        <v>10</v>
      </c>
      <c r="D11" s="15">
        <v>10</v>
      </c>
      <c r="E11" s="66">
        <v>4</v>
      </c>
      <c r="F11" s="64"/>
      <c r="G11" s="64"/>
      <c r="H11" s="64"/>
      <c r="I11" s="64"/>
    </row>
    <row r="12" spans="1:9" x14ac:dyDescent="0.25">
      <c r="A12" s="50">
        <v>43699</v>
      </c>
      <c r="B12" s="11">
        <f t="shared" si="0"/>
        <v>8</v>
      </c>
      <c r="D12" s="15">
        <v>9</v>
      </c>
      <c r="E12" s="66">
        <v>4</v>
      </c>
      <c r="F12" s="65"/>
      <c r="G12" s="65"/>
      <c r="H12" s="65"/>
      <c r="I12" s="65"/>
    </row>
    <row r="13" spans="1:9" x14ac:dyDescent="0.25">
      <c r="A13" s="50">
        <v>43643</v>
      </c>
      <c r="B13" s="11">
        <f t="shared" si="0"/>
        <v>6</v>
      </c>
      <c r="D13" s="15">
        <v>2</v>
      </c>
      <c r="E13" s="66">
        <v>3</v>
      </c>
      <c r="F13" s="65"/>
      <c r="G13" s="65"/>
      <c r="H13" s="65"/>
      <c r="I13" s="65"/>
    </row>
    <row r="14" spans="1:9" x14ac:dyDescent="0.25">
      <c r="A14" s="50">
        <v>43357</v>
      </c>
      <c r="B14" s="11">
        <f t="shared" si="0"/>
        <v>9</v>
      </c>
      <c r="D14" s="15">
        <v>11</v>
      </c>
      <c r="E14" s="66">
        <v>3</v>
      </c>
      <c r="F14" s="65"/>
      <c r="G14" s="65"/>
      <c r="H14" s="65"/>
      <c r="I14" s="65"/>
    </row>
    <row r="15" spans="1:9" x14ac:dyDescent="0.25">
      <c r="A15" s="50">
        <v>43775</v>
      </c>
      <c r="B15" s="11">
        <f t="shared" si="0"/>
        <v>11</v>
      </c>
      <c r="D15" s="15">
        <v>4</v>
      </c>
      <c r="E15" s="66">
        <v>3</v>
      </c>
      <c r="F15" s="65"/>
      <c r="G15" s="65"/>
      <c r="H15" s="65"/>
      <c r="I15" s="65"/>
    </row>
    <row r="16" spans="1:9" x14ac:dyDescent="0.25">
      <c r="A16" s="50">
        <v>43455</v>
      </c>
      <c r="B16" s="11">
        <f t="shared" si="0"/>
        <v>12</v>
      </c>
      <c r="D16" s="15">
        <v>3</v>
      </c>
      <c r="E16" s="66">
        <v>3</v>
      </c>
      <c r="F16" s="65"/>
      <c r="G16" s="65"/>
      <c r="H16" s="65"/>
      <c r="I16" s="65"/>
    </row>
    <row r="17" spans="1:9" x14ac:dyDescent="0.25">
      <c r="A17" s="50">
        <v>43448</v>
      </c>
      <c r="B17" s="11">
        <f t="shared" si="0"/>
        <v>12</v>
      </c>
      <c r="D17" s="15">
        <v>5</v>
      </c>
      <c r="E17" s="66">
        <v>2</v>
      </c>
    </row>
    <row r="18" spans="1:9" x14ac:dyDescent="0.25">
      <c r="A18" s="50">
        <v>43491</v>
      </c>
      <c r="B18" s="11">
        <f t="shared" si="0"/>
        <v>1</v>
      </c>
      <c r="D18" s="15">
        <v>6</v>
      </c>
      <c r="E18" s="66">
        <v>2</v>
      </c>
    </row>
    <row r="19" spans="1:9" x14ac:dyDescent="0.25">
      <c r="A19" s="50">
        <v>43248</v>
      </c>
      <c r="B19" s="11">
        <f t="shared" si="0"/>
        <v>5</v>
      </c>
      <c r="D19" s="68" t="s">
        <v>146</v>
      </c>
      <c r="E19" s="69">
        <v>45</v>
      </c>
    </row>
    <row r="20" spans="1:9" x14ac:dyDescent="0.25">
      <c r="A20" s="50">
        <v>43282</v>
      </c>
      <c r="B20" s="11">
        <f t="shared" si="0"/>
        <v>7</v>
      </c>
    </row>
    <row r="21" spans="1:9" x14ac:dyDescent="0.25">
      <c r="A21" s="50">
        <v>43516</v>
      </c>
      <c r="B21" s="11">
        <f t="shared" si="0"/>
        <v>2</v>
      </c>
      <c r="D21" s="70" t="s">
        <v>123</v>
      </c>
    </row>
    <row r="22" spans="1:9" x14ac:dyDescent="0.25">
      <c r="A22" s="50">
        <v>43861</v>
      </c>
      <c r="B22" s="11">
        <f t="shared" si="0"/>
        <v>1</v>
      </c>
      <c r="D22" s="38" t="s">
        <v>144</v>
      </c>
      <c r="E22" s="35"/>
      <c r="F22" s="35"/>
      <c r="G22" s="35"/>
      <c r="H22" s="35"/>
      <c r="I22" s="37"/>
    </row>
    <row r="23" spans="1:9" x14ac:dyDescent="0.25">
      <c r="A23" s="50">
        <v>43290</v>
      </c>
      <c r="B23" s="11">
        <f t="shared" si="0"/>
        <v>7</v>
      </c>
    </row>
    <row r="24" spans="1:9" x14ac:dyDescent="0.25">
      <c r="A24" s="50">
        <v>43286</v>
      </c>
      <c r="B24" s="11">
        <f t="shared" si="0"/>
        <v>7</v>
      </c>
    </row>
    <row r="25" spans="1:9" x14ac:dyDescent="0.25">
      <c r="A25" s="50">
        <v>43105</v>
      </c>
      <c r="B25" s="11">
        <f t="shared" si="0"/>
        <v>1</v>
      </c>
    </row>
    <row r="26" spans="1:9" x14ac:dyDescent="0.25">
      <c r="A26" s="50">
        <v>43677</v>
      </c>
      <c r="B26" s="11">
        <f t="shared" si="0"/>
        <v>7</v>
      </c>
    </row>
    <row r="27" spans="1:9" x14ac:dyDescent="0.25">
      <c r="A27" s="50">
        <v>43431</v>
      </c>
      <c r="B27" s="11">
        <f t="shared" si="0"/>
        <v>11</v>
      </c>
    </row>
    <row r="28" spans="1:9" x14ac:dyDescent="0.25">
      <c r="A28" s="50">
        <v>43116</v>
      </c>
      <c r="B28" s="11">
        <f t="shared" si="0"/>
        <v>1</v>
      </c>
    </row>
    <row r="29" spans="1:9" x14ac:dyDescent="0.25">
      <c r="A29" s="50">
        <v>43214</v>
      </c>
      <c r="B29" s="11">
        <f t="shared" si="0"/>
        <v>4</v>
      </c>
    </row>
    <row r="30" spans="1:9" x14ac:dyDescent="0.25">
      <c r="A30" s="50">
        <v>43219</v>
      </c>
      <c r="B30" s="11">
        <f t="shared" si="0"/>
        <v>4</v>
      </c>
    </row>
    <row r="31" spans="1:9" x14ac:dyDescent="0.25">
      <c r="A31" s="50">
        <v>43370</v>
      </c>
      <c r="B31" s="11">
        <f t="shared" si="0"/>
        <v>9</v>
      </c>
    </row>
    <row r="32" spans="1:9" x14ac:dyDescent="0.25">
      <c r="A32" s="50">
        <v>43337</v>
      </c>
      <c r="B32" s="11">
        <f t="shared" si="0"/>
        <v>8</v>
      </c>
    </row>
    <row r="33" spans="1:2" x14ac:dyDescent="0.25">
      <c r="A33" s="50">
        <v>43833</v>
      </c>
      <c r="B33" s="11">
        <f t="shared" si="0"/>
        <v>1</v>
      </c>
    </row>
    <row r="34" spans="1:2" x14ac:dyDescent="0.25">
      <c r="A34" s="50">
        <v>43932</v>
      </c>
      <c r="B34" s="11">
        <f t="shared" si="0"/>
        <v>4</v>
      </c>
    </row>
    <row r="35" spans="1:2" x14ac:dyDescent="0.25">
      <c r="A35" s="50">
        <v>43709</v>
      </c>
      <c r="B35" s="11">
        <f t="shared" si="0"/>
        <v>9</v>
      </c>
    </row>
    <row r="36" spans="1:2" x14ac:dyDescent="0.25">
      <c r="A36" s="50">
        <v>43756</v>
      </c>
      <c r="B36" s="11">
        <f t="shared" si="0"/>
        <v>10</v>
      </c>
    </row>
    <row r="37" spans="1:2" x14ac:dyDescent="0.25">
      <c r="A37" s="50">
        <v>43589</v>
      </c>
      <c r="B37" s="11">
        <f t="shared" si="0"/>
        <v>5</v>
      </c>
    </row>
    <row r="38" spans="1:2" x14ac:dyDescent="0.25">
      <c r="A38" s="50">
        <v>43522</v>
      </c>
      <c r="B38" s="11">
        <f t="shared" si="0"/>
        <v>2</v>
      </c>
    </row>
    <row r="39" spans="1:2" x14ac:dyDescent="0.25">
      <c r="A39" s="50">
        <v>43682</v>
      </c>
      <c r="B39" s="11">
        <f t="shared" si="0"/>
        <v>8</v>
      </c>
    </row>
    <row r="40" spans="1:2" x14ac:dyDescent="0.25">
      <c r="A40" s="50">
        <v>43426</v>
      </c>
      <c r="B40" s="11">
        <f t="shared" si="0"/>
        <v>11</v>
      </c>
    </row>
    <row r="41" spans="1:2" x14ac:dyDescent="0.25">
      <c r="A41" s="50">
        <v>44242</v>
      </c>
      <c r="B41" s="11">
        <f t="shared" si="0"/>
        <v>2</v>
      </c>
    </row>
    <row r="42" spans="1:2" x14ac:dyDescent="0.25">
      <c r="A42" s="50">
        <v>43397</v>
      </c>
      <c r="B42" s="11">
        <f t="shared" si="0"/>
        <v>10</v>
      </c>
    </row>
    <row r="43" spans="1:2" x14ac:dyDescent="0.25">
      <c r="A43" s="50">
        <v>44270</v>
      </c>
      <c r="B43" s="11">
        <f t="shared" si="0"/>
        <v>3</v>
      </c>
    </row>
    <row r="44" spans="1:2" x14ac:dyDescent="0.25">
      <c r="A44" s="50">
        <v>43453</v>
      </c>
      <c r="B44" s="11">
        <f t="shared" si="0"/>
        <v>12</v>
      </c>
    </row>
    <row r="45" spans="1:2" x14ac:dyDescent="0.25">
      <c r="A45" s="50">
        <v>44263</v>
      </c>
      <c r="B45" s="11">
        <f t="shared" si="0"/>
        <v>3</v>
      </c>
    </row>
    <row r="46" spans="1:2" x14ac:dyDescent="0.25">
      <c r="A46" s="50">
        <v>43820</v>
      </c>
      <c r="B46" s="11">
        <f t="shared" si="0"/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6BDA-670B-44B8-8B82-EC5682F4369F}">
  <dimension ref="A1:K46"/>
  <sheetViews>
    <sheetView tabSelected="1" workbookViewId="0">
      <selection activeCell="K18" sqref="K18"/>
    </sheetView>
  </sheetViews>
  <sheetFormatPr defaultRowHeight="15" x14ac:dyDescent="0.25"/>
  <cols>
    <col min="1" max="1" width="22.7109375" style="48" customWidth="1"/>
    <col min="2" max="2" width="22.7109375" style="11" customWidth="1"/>
    <col min="4" max="4" width="13.7109375" bestFit="1" customWidth="1"/>
  </cols>
  <sheetData>
    <row r="1" spans="1:11" x14ac:dyDescent="0.25">
      <c r="A1" s="49" t="s">
        <v>10</v>
      </c>
      <c r="B1" s="10" t="s">
        <v>125</v>
      </c>
      <c r="D1" s="32" t="s">
        <v>126</v>
      </c>
      <c r="E1" s="32" t="s">
        <v>127</v>
      </c>
      <c r="F1" s="32"/>
      <c r="G1" s="32"/>
      <c r="H1" s="32"/>
      <c r="I1" s="32"/>
      <c r="J1" s="32"/>
      <c r="K1" s="32"/>
    </row>
    <row r="2" spans="1:11" x14ac:dyDescent="0.25">
      <c r="A2" s="50">
        <v>43459</v>
      </c>
      <c r="B2" s="11">
        <f>MONTH(A2)</f>
        <v>12</v>
      </c>
    </row>
    <row r="3" spans="1:11" x14ac:dyDescent="0.25">
      <c r="A3" s="50">
        <v>43749</v>
      </c>
      <c r="B3" s="11">
        <f t="shared" ref="B3:B46" si="0">MONTH(A3)</f>
        <v>10</v>
      </c>
      <c r="D3" s="32" t="s">
        <v>119</v>
      </c>
    </row>
    <row r="4" spans="1:11" x14ac:dyDescent="0.25">
      <c r="A4" s="50">
        <v>43484</v>
      </c>
      <c r="B4" s="11">
        <f t="shared" si="0"/>
        <v>1</v>
      </c>
      <c r="D4" s="7" t="s">
        <v>141</v>
      </c>
    </row>
    <row r="5" spans="1:11" x14ac:dyDescent="0.25">
      <c r="A5" s="50">
        <v>44271</v>
      </c>
      <c r="B5" s="11">
        <f t="shared" si="0"/>
        <v>3</v>
      </c>
    </row>
    <row r="6" spans="1:11" x14ac:dyDescent="0.25">
      <c r="A6" s="50">
        <v>43644</v>
      </c>
      <c r="B6" s="11">
        <f t="shared" si="0"/>
        <v>6</v>
      </c>
      <c r="D6" s="63" t="s">
        <v>142</v>
      </c>
      <c r="E6" s="63">
        <f t="array" ref="E6:E9">_xlfn.MODE.MULT(B2:B46)</f>
        <v>12</v>
      </c>
    </row>
    <row r="7" spans="1:11" x14ac:dyDescent="0.25">
      <c r="A7" s="50">
        <v>43689</v>
      </c>
      <c r="B7" s="11">
        <f t="shared" si="0"/>
        <v>8</v>
      </c>
      <c r="D7" s="63" t="s">
        <v>143</v>
      </c>
      <c r="E7" s="63">
        <v>1</v>
      </c>
    </row>
    <row r="8" spans="1:11" x14ac:dyDescent="0.25">
      <c r="A8" s="50">
        <v>43291</v>
      </c>
      <c r="B8" s="11">
        <f t="shared" si="0"/>
        <v>7</v>
      </c>
      <c r="E8" t="e">
        <v>#N/A</v>
      </c>
    </row>
    <row r="9" spans="1:11" x14ac:dyDescent="0.25">
      <c r="A9" s="50">
        <v>43829</v>
      </c>
      <c r="B9" s="11">
        <f t="shared" si="0"/>
        <v>12</v>
      </c>
      <c r="E9" t="e">
        <v>#N/A</v>
      </c>
    </row>
    <row r="10" spans="1:11" x14ac:dyDescent="0.25">
      <c r="A10" s="50">
        <v>43361</v>
      </c>
      <c r="B10" s="11">
        <f t="shared" si="0"/>
        <v>9</v>
      </c>
    </row>
    <row r="11" spans="1:11" x14ac:dyDescent="0.25">
      <c r="A11" s="50">
        <v>43756</v>
      </c>
      <c r="B11" s="11">
        <f t="shared" si="0"/>
        <v>10</v>
      </c>
      <c r="D11" s="34" t="s">
        <v>123</v>
      </c>
      <c r="E11" s="28"/>
      <c r="F11" s="28"/>
      <c r="G11" s="28"/>
      <c r="H11" s="28"/>
      <c r="I11" s="28"/>
      <c r="J11" s="29"/>
      <c r="K11" s="21"/>
    </row>
    <row r="12" spans="1:11" x14ac:dyDescent="0.25">
      <c r="A12" s="50">
        <v>43699</v>
      </c>
      <c r="B12" s="11">
        <f t="shared" si="0"/>
        <v>8</v>
      </c>
      <c r="D12" s="38" t="s">
        <v>144</v>
      </c>
      <c r="E12" s="35"/>
      <c r="F12" s="35"/>
      <c r="G12" s="35"/>
      <c r="H12" s="35"/>
      <c r="I12" s="35"/>
      <c r="J12" s="37"/>
      <c r="K12" s="37"/>
    </row>
    <row r="13" spans="1:11" x14ac:dyDescent="0.25">
      <c r="A13" s="50">
        <v>43643</v>
      </c>
      <c r="B13" s="11">
        <f t="shared" si="0"/>
        <v>6</v>
      </c>
    </row>
    <row r="14" spans="1:11" x14ac:dyDescent="0.25">
      <c r="A14" s="50">
        <v>43357</v>
      </c>
      <c r="B14" s="11">
        <f t="shared" si="0"/>
        <v>9</v>
      </c>
    </row>
    <row r="15" spans="1:11" x14ac:dyDescent="0.25">
      <c r="A15" s="50">
        <v>43775</v>
      </c>
      <c r="B15" s="11">
        <f t="shared" si="0"/>
        <v>11</v>
      </c>
    </row>
    <row r="16" spans="1:11" x14ac:dyDescent="0.25">
      <c r="A16" s="50">
        <v>43455</v>
      </c>
      <c r="B16" s="11">
        <f t="shared" si="0"/>
        <v>12</v>
      </c>
    </row>
    <row r="17" spans="1:2" x14ac:dyDescent="0.25">
      <c r="A17" s="50">
        <v>43448</v>
      </c>
      <c r="B17" s="11">
        <f t="shared" si="0"/>
        <v>12</v>
      </c>
    </row>
    <row r="18" spans="1:2" x14ac:dyDescent="0.25">
      <c r="A18" s="50">
        <v>43491</v>
      </c>
      <c r="B18" s="11">
        <f t="shared" si="0"/>
        <v>1</v>
      </c>
    </row>
    <row r="19" spans="1:2" x14ac:dyDescent="0.25">
      <c r="A19" s="50">
        <v>43248</v>
      </c>
      <c r="B19" s="11">
        <f t="shared" si="0"/>
        <v>5</v>
      </c>
    </row>
    <row r="20" spans="1:2" x14ac:dyDescent="0.25">
      <c r="A20" s="50">
        <v>43282</v>
      </c>
      <c r="B20" s="11">
        <f t="shared" si="0"/>
        <v>7</v>
      </c>
    </row>
    <row r="21" spans="1:2" x14ac:dyDescent="0.25">
      <c r="A21" s="50">
        <v>43516</v>
      </c>
      <c r="B21" s="11">
        <f t="shared" si="0"/>
        <v>2</v>
      </c>
    </row>
    <row r="22" spans="1:2" x14ac:dyDescent="0.25">
      <c r="A22" s="50">
        <v>43861</v>
      </c>
      <c r="B22" s="11">
        <f t="shared" si="0"/>
        <v>1</v>
      </c>
    </row>
    <row r="23" spans="1:2" x14ac:dyDescent="0.25">
      <c r="A23" s="50">
        <v>43290</v>
      </c>
      <c r="B23" s="11">
        <f t="shared" si="0"/>
        <v>7</v>
      </c>
    </row>
    <row r="24" spans="1:2" x14ac:dyDescent="0.25">
      <c r="A24" s="50">
        <v>43286</v>
      </c>
      <c r="B24" s="11">
        <f t="shared" si="0"/>
        <v>7</v>
      </c>
    </row>
    <row r="25" spans="1:2" x14ac:dyDescent="0.25">
      <c r="A25" s="50">
        <v>43105</v>
      </c>
      <c r="B25" s="11">
        <f t="shared" si="0"/>
        <v>1</v>
      </c>
    </row>
    <row r="26" spans="1:2" x14ac:dyDescent="0.25">
      <c r="A26" s="50">
        <v>43677</v>
      </c>
      <c r="B26" s="11">
        <f t="shared" si="0"/>
        <v>7</v>
      </c>
    </row>
    <row r="27" spans="1:2" x14ac:dyDescent="0.25">
      <c r="A27" s="50">
        <v>43431</v>
      </c>
      <c r="B27" s="11">
        <f t="shared" si="0"/>
        <v>11</v>
      </c>
    </row>
    <row r="28" spans="1:2" x14ac:dyDescent="0.25">
      <c r="A28" s="50">
        <v>43116</v>
      </c>
      <c r="B28" s="11">
        <f t="shared" si="0"/>
        <v>1</v>
      </c>
    </row>
    <row r="29" spans="1:2" x14ac:dyDescent="0.25">
      <c r="A29" s="50">
        <v>43214</v>
      </c>
      <c r="B29" s="11">
        <f t="shared" si="0"/>
        <v>4</v>
      </c>
    </row>
    <row r="30" spans="1:2" x14ac:dyDescent="0.25">
      <c r="A30" s="50">
        <v>43219</v>
      </c>
      <c r="B30" s="11">
        <f t="shared" si="0"/>
        <v>4</v>
      </c>
    </row>
    <row r="31" spans="1:2" x14ac:dyDescent="0.25">
      <c r="A31" s="50">
        <v>43370</v>
      </c>
      <c r="B31" s="11">
        <f t="shared" si="0"/>
        <v>9</v>
      </c>
    </row>
    <row r="32" spans="1:2" x14ac:dyDescent="0.25">
      <c r="A32" s="50">
        <v>43337</v>
      </c>
      <c r="B32" s="11">
        <f t="shared" si="0"/>
        <v>8</v>
      </c>
    </row>
    <row r="33" spans="1:2" x14ac:dyDescent="0.25">
      <c r="A33" s="50">
        <v>43833</v>
      </c>
      <c r="B33" s="11">
        <f t="shared" si="0"/>
        <v>1</v>
      </c>
    </row>
    <row r="34" spans="1:2" x14ac:dyDescent="0.25">
      <c r="A34" s="50">
        <v>43932</v>
      </c>
      <c r="B34" s="11">
        <f t="shared" si="0"/>
        <v>4</v>
      </c>
    </row>
    <row r="35" spans="1:2" x14ac:dyDescent="0.25">
      <c r="A35" s="50">
        <v>43709</v>
      </c>
      <c r="B35" s="11">
        <f t="shared" si="0"/>
        <v>9</v>
      </c>
    </row>
    <row r="36" spans="1:2" x14ac:dyDescent="0.25">
      <c r="A36" s="50">
        <v>43756</v>
      </c>
      <c r="B36" s="11">
        <f t="shared" si="0"/>
        <v>10</v>
      </c>
    </row>
    <row r="37" spans="1:2" x14ac:dyDescent="0.25">
      <c r="A37" s="50">
        <v>43589</v>
      </c>
      <c r="B37" s="11">
        <f t="shared" si="0"/>
        <v>5</v>
      </c>
    </row>
    <row r="38" spans="1:2" x14ac:dyDescent="0.25">
      <c r="A38" s="50">
        <v>43522</v>
      </c>
      <c r="B38" s="11">
        <f t="shared" si="0"/>
        <v>2</v>
      </c>
    </row>
    <row r="39" spans="1:2" x14ac:dyDescent="0.25">
      <c r="A39" s="50">
        <v>43682</v>
      </c>
      <c r="B39" s="11">
        <f t="shared" si="0"/>
        <v>8</v>
      </c>
    </row>
    <row r="40" spans="1:2" x14ac:dyDescent="0.25">
      <c r="A40" s="50">
        <v>43426</v>
      </c>
      <c r="B40" s="11">
        <f t="shared" si="0"/>
        <v>11</v>
      </c>
    </row>
    <row r="41" spans="1:2" x14ac:dyDescent="0.25">
      <c r="A41" s="50">
        <v>44242</v>
      </c>
      <c r="B41" s="11">
        <f t="shared" si="0"/>
        <v>2</v>
      </c>
    </row>
    <row r="42" spans="1:2" x14ac:dyDescent="0.25">
      <c r="A42" s="50">
        <v>43397</v>
      </c>
      <c r="B42" s="11">
        <f t="shared" si="0"/>
        <v>10</v>
      </c>
    </row>
    <row r="43" spans="1:2" x14ac:dyDescent="0.25">
      <c r="A43" s="50">
        <v>44270</v>
      </c>
      <c r="B43" s="11">
        <f t="shared" si="0"/>
        <v>3</v>
      </c>
    </row>
    <row r="44" spans="1:2" x14ac:dyDescent="0.25">
      <c r="A44" s="50">
        <v>43453</v>
      </c>
      <c r="B44" s="11">
        <f t="shared" si="0"/>
        <v>12</v>
      </c>
    </row>
    <row r="45" spans="1:2" x14ac:dyDescent="0.25">
      <c r="A45" s="50">
        <v>44263</v>
      </c>
      <c r="B45" s="11">
        <f t="shared" si="0"/>
        <v>3</v>
      </c>
    </row>
    <row r="46" spans="1:2" x14ac:dyDescent="0.25">
      <c r="A46" s="50">
        <v>43820</v>
      </c>
      <c r="B46" s="11">
        <f t="shared" si="0"/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15A1-FBFB-4D2E-9CD8-B4A3D6192A29}">
  <dimension ref="A1:F46"/>
  <sheetViews>
    <sheetView workbookViewId="0">
      <selection activeCell="I9" sqref="I9"/>
    </sheetView>
  </sheetViews>
  <sheetFormatPr defaultRowHeight="15" x14ac:dyDescent="0.25"/>
  <cols>
    <col min="2" max="2" width="15.7109375" bestFit="1" customWidth="1"/>
    <col min="5" max="5" width="13.140625" bestFit="1" customWidth="1"/>
    <col min="6" max="6" width="26.140625" bestFit="1" customWidth="1"/>
  </cols>
  <sheetData>
    <row r="1" spans="1:6" x14ac:dyDescent="0.25">
      <c r="A1" s="59" t="s">
        <v>99</v>
      </c>
      <c r="B1" s="59" t="s">
        <v>2</v>
      </c>
    </row>
    <row r="2" spans="1:6" x14ac:dyDescent="0.25">
      <c r="A2" s="60">
        <v>28</v>
      </c>
      <c r="B2" s="7">
        <v>230000</v>
      </c>
      <c r="E2" s="61" t="s">
        <v>145</v>
      </c>
      <c r="F2" t="s">
        <v>151</v>
      </c>
    </row>
    <row r="3" spans="1:6" x14ac:dyDescent="0.25">
      <c r="A3" s="60">
        <v>30</v>
      </c>
      <c r="B3" s="7">
        <v>40000</v>
      </c>
      <c r="E3" s="3" t="s">
        <v>147</v>
      </c>
      <c r="F3" s="62">
        <v>73450</v>
      </c>
    </row>
    <row r="4" spans="1:6" x14ac:dyDescent="0.25">
      <c r="A4" s="60">
        <v>28</v>
      </c>
      <c r="B4" s="7">
        <v>80000</v>
      </c>
      <c r="E4" s="3" t="s">
        <v>148</v>
      </c>
      <c r="F4" s="62">
        <v>91818.75</v>
      </c>
    </row>
    <row r="5" spans="1:6" x14ac:dyDescent="0.25">
      <c r="A5" s="60">
        <v>31</v>
      </c>
      <c r="B5" s="7">
        <v>45000</v>
      </c>
      <c r="E5" s="3" t="s">
        <v>149</v>
      </c>
      <c r="F5" s="62">
        <v>78750</v>
      </c>
    </row>
    <row r="6" spans="1:6" x14ac:dyDescent="0.25">
      <c r="A6" s="60">
        <v>30</v>
      </c>
      <c r="B6" s="7">
        <v>90000</v>
      </c>
      <c r="E6" s="3" t="s">
        <v>150</v>
      </c>
      <c r="F6" s="62">
        <v>50000</v>
      </c>
    </row>
    <row r="7" spans="1:6" x14ac:dyDescent="0.25">
      <c r="A7" s="60">
        <v>27</v>
      </c>
      <c r="B7" s="7">
        <v>89700</v>
      </c>
      <c r="E7" s="3" t="s">
        <v>146</v>
      </c>
      <c r="F7" s="62">
        <v>79931.111111111109</v>
      </c>
    </row>
    <row r="8" spans="1:6" x14ac:dyDescent="0.25">
      <c r="A8" s="60">
        <v>23</v>
      </c>
      <c r="B8" s="7">
        <v>89700</v>
      </c>
    </row>
    <row r="9" spans="1:6" x14ac:dyDescent="0.25">
      <c r="A9" s="60">
        <v>28</v>
      </c>
      <c r="B9" s="7">
        <v>89700</v>
      </c>
    </row>
    <row r="10" spans="1:6" x14ac:dyDescent="0.25">
      <c r="A10" s="60">
        <v>25</v>
      </c>
      <c r="B10" s="7">
        <v>89700</v>
      </c>
    </row>
    <row r="11" spans="1:6" x14ac:dyDescent="0.25">
      <c r="A11" s="60">
        <v>33</v>
      </c>
      <c r="B11" s="7">
        <v>80000</v>
      </c>
    </row>
    <row r="12" spans="1:6" x14ac:dyDescent="0.25">
      <c r="A12" s="60">
        <v>28</v>
      </c>
      <c r="B12" s="7">
        <v>150000</v>
      </c>
    </row>
    <row r="13" spans="1:6" x14ac:dyDescent="0.25">
      <c r="A13" s="60">
        <v>30</v>
      </c>
      <c r="B13" s="7">
        <v>150000</v>
      </c>
    </row>
    <row r="14" spans="1:6" x14ac:dyDescent="0.25">
      <c r="A14" s="60">
        <v>27</v>
      </c>
      <c r="B14" s="7">
        <v>89700</v>
      </c>
    </row>
    <row r="15" spans="1:6" x14ac:dyDescent="0.25">
      <c r="A15" s="60">
        <v>28</v>
      </c>
      <c r="B15" s="7">
        <v>85000</v>
      </c>
    </row>
    <row r="16" spans="1:6" x14ac:dyDescent="0.25">
      <c r="A16" s="60">
        <v>28</v>
      </c>
      <c r="B16" s="7">
        <v>55000</v>
      </c>
    </row>
    <row r="17" spans="1:2" x14ac:dyDescent="0.25">
      <c r="A17" s="60">
        <v>27</v>
      </c>
      <c r="B17" s="7">
        <v>45000</v>
      </c>
    </row>
    <row r="18" spans="1:2" x14ac:dyDescent="0.25">
      <c r="A18" s="60">
        <v>25</v>
      </c>
      <c r="B18" s="7">
        <v>110000</v>
      </c>
    </row>
    <row r="19" spans="1:2" x14ac:dyDescent="0.25">
      <c r="A19" s="60">
        <v>29</v>
      </c>
      <c r="B19" s="7">
        <v>80000</v>
      </c>
    </row>
    <row r="20" spans="1:2" x14ac:dyDescent="0.25">
      <c r="A20" s="60">
        <v>31</v>
      </c>
      <c r="B20" s="7">
        <v>70000</v>
      </c>
    </row>
    <row r="21" spans="1:2" x14ac:dyDescent="0.25">
      <c r="A21" s="60">
        <v>24</v>
      </c>
      <c r="B21" s="7">
        <v>65000</v>
      </c>
    </row>
    <row r="22" spans="1:2" x14ac:dyDescent="0.25">
      <c r="A22" s="60">
        <v>26</v>
      </c>
      <c r="B22" s="7">
        <v>70000</v>
      </c>
    </row>
    <row r="23" spans="1:2" x14ac:dyDescent="0.25">
      <c r="A23" s="60">
        <v>24</v>
      </c>
      <c r="B23" s="7">
        <v>45000</v>
      </c>
    </row>
    <row r="24" spans="1:2" x14ac:dyDescent="0.25">
      <c r="A24" s="60">
        <v>24</v>
      </c>
      <c r="B24" s="7">
        <v>10000</v>
      </c>
    </row>
    <row r="25" spans="1:2" x14ac:dyDescent="0.25">
      <c r="A25" s="60">
        <v>23</v>
      </c>
      <c r="B25" s="7">
        <v>130000</v>
      </c>
    </row>
    <row r="26" spans="1:2" x14ac:dyDescent="0.25">
      <c r="A26" s="60">
        <v>34</v>
      </c>
      <c r="B26" s="7">
        <v>130000</v>
      </c>
    </row>
    <row r="27" spans="1:2" x14ac:dyDescent="0.25">
      <c r="A27" s="60">
        <v>25</v>
      </c>
      <c r="B27" s="7">
        <v>140000</v>
      </c>
    </row>
    <row r="28" spans="1:2" x14ac:dyDescent="0.25">
      <c r="A28" s="60">
        <v>22</v>
      </c>
      <c r="B28" s="7">
        <v>45000</v>
      </c>
    </row>
    <row r="29" spans="1:2" x14ac:dyDescent="0.25">
      <c r="A29" s="60">
        <v>22</v>
      </c>
      <c r="B29" s="7">
        <v>89700</v>
      </c>
    </row>
    <row r="30" spans="1:2" x14ac:dyDescent="0.25">
      <c r="A30" s="60">
        <v>22</v>
      </c>
      <c r="B30" s="7">
        <v>150000</v>
      </c>
    </row>
    <row r="31" spans="1:2" x14ac:dyDescent="0.25">
      <c r="A31" s="60">
        <v>22</v>
      </c>
      <c r="B31" s="7">
        <v>85000</v>
      </c>
    </row>
    <row r="32" spans="1:2" x14ac:dyDescent="0.25">
      <c r="A32" s="60">
        <v>25</v>
      </c>
      <c r="B32" s="7">
        <v>60000</v>
      </c>
    </row>
    <row r="33" spans="1:2" x14ac:dyDescent="0.25">
      <c r="A33" s="60">
        <v>39</v>
      </c>
      <c r="B33" s="7">
        <v>50000</v>
      </c>
    </row>
    <row r="34" spans="1:2" x14ac:dyDescent="0.25">
      <c r="A34" s="60">
        <v>26</v>
      </c>
      <c r="B34" s="7">
        <v>89000</v>
      </c>
    </row>
    <row r="35" spans="1:2" x14ac:dyDescent="0.25">
      <c r="A35" s="60">
        <v>25</v>
      </c>
      <c r="B35" s="7">
        <v>55000</v>
      </c>
    </row>
    <row r="36" spans="1:2" x14ac:dyDescent="0.25">
      <c r="A36" s="60">
        <v>23</v>
      </c>
      <c r="B36" s="7">
        <v>45000</v>
      </c>
    </row>
    <row r="37" spans="1:2" x14ac:dyDescent="0.25">
      <c r="A37" s="60">
        <v>23</v>
      </c>
      <c r="B37" s="7">
        <v>40000</v>
      </c>
    </row>
    <row r="38" spans="1:2" x14ac:dyDescent="0.25">
      <c r="A38" s="60">
        <v>33</v>
      </c>
      <c r="B38" s="7">
        <v>55000</v>
      </c>
    </row>
    <row r="39" spans="1:2" x14ac:dyDescent="0.25">
      <c r="A39" s="60">
        <v>25</v>
      </c>
      <c r="B39" s="7">
        <v>50000</v>
      </c>
    </row>
    <row r="40" spans="1:2" x14ac:dyDescent="0.25">
      <c r="A40" s="60">
        <v>22</v>
      </c>
      <c r="B40" s="7">
        <v>50000</v>
      </c>
    </row>
    <row r="41" spans="1:2" x14ac:dyDescent="0.25">
      <c r="A41" s="60">
        <v>26</v>
      </c>
      <c r="B41" s="7">
        <v>80000</v>
      </c>
    </row>
    <row r="42" spans="1:2" x14ac:dyDescent="0.25">
      <c r="A42" s="60">
        <v>24</v>
      </c>
      <c r="B42" s="7">
        <v>89700</v>
      </c>
    </row>
    <row r="43" spans="1:2" x14ac:dyDescent="0.25">
      <c r="A43" s="60">
        <v>26</v>
      </c>
      <c r="B43" s="7">
        <v>40000</v>
      </c>
    </row>
    <row r="44" spans="1:2" x14ac:dyDescent="0.25">
      <c r="A44" s="60">
        <v>25</v>
      </c>
      <c r="B44" s="7">
        <v>45000</v>
      </c>
    </row>
    <row r="45" spans="1:2" x14ac:dyDescent="0.25">
      <c r="A45" s="60">
        <v>33</v>
      </c>
      <c r="B45" s="7">
        <v>50000</v>
      </c>
    </row>
    <row r="46" spans="1:2" x14ac:dyDescent="0.25">
      <c r="A46" s="60">
        <v>31</v>
      </c>
      <c r="B46" s="7">
        <v>80000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0BE636-D00A-42D2-A032-AC795938E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613922-848E-4938-B6DD-2026B82FF2B2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3.xml><?xml version="1.0" encoding="utf-8"?>
<ds:datastoreItem xmlns:ds="http://schemas.openxmlformats.org/officeDocument/2006/customXml" ds:itemID="{BB5FB3E9-CF6F-4533-B0D7-FE72AF14AC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TASK-1</vt:lpstr>
      <vt:lpstr>TASK-2</vt:lpstr>
      <vt:lpstr>TASK-3</vt:lpstr>
      <vt:lpstr>TASK-4(2)</vt:lpstr>
      <vt:lpstr>TASK-4</vt:lpstr>
      <vt:lpstr>TASK-2(2)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Admin</cp:lastModifiedBy>
  <cp:revision/>
  <dcterms:created xsi:type="dcterms:W3CDTF">2021-05-24T07:11:16Z</dcterms:created>
  <dcterms:modified xsi:type="dcterms:W3CDTF">2022-11-22T06:05:46Z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