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bandapallisanjana/Dropbox/OMC/"/>
    </mc:Choice>
  </mc:AlternateContent>
  <bookViews>
    <workbookView xWindow="0" yWindow="460" windowWidth="27320" windowHeight="13640" activeTab="1"/>
  </bookViews>
  <sheets>
    <sheet name="Summary" sheetId="12" r:id="rId1"/>
    <sheet name="Road-P1" sheetId="2" r:id="rId2"/>
    <sheet name="Road-P2" sheetId="3" r:id="rId3"/>
    <sheet name="Road-P3" sheetId="5" r:id="rId4"/>
    <sheet name="Road-P4" sheetId="7" r:id="rId5"/>
    <sheet name="Road-State Permits" sheetId="4" r:id="rId6"/>
    <sheet name="Trailer types" sheetId="1" r:id="rId7"/>
    <sheet name="Rail" sheetId="8" r:id="rId8"/>
    <sheet name="Rail-Trailer Types" sheetId="9" r:id="rId9"/>
    <sheet name="Rail-SP" sheetId="10" r:id="rId10"/>
    <sheet name="Air Plan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2" l="1"/>
  <c r="D38" i="12"/>
  <c r="D37" i="12"/>
  <c r="D36" i="12"/>
  <c r="D35" i="12"/>
  <c r="D41" i="12"/>
  <c r="J6" i="11"/>
  <c r="J5" i="11"/>
  <c r="J4" i="11"/>
  <c r="J55" i="8"/>
  <c r="L55" i="8"/>
  <c r="N55" i="8"/>
  <c r="J53" i="8"/>
  <c r="J54" i="8"/>
  <c r="J52" i="8"/>
  <c r="L54" i="8"/>
  <c r="N54" i="8"/>
  <c r="I54" i="8"/>
  <c r="L53" i="8"/>
  <c r="N53" i="8"/>
  <c r="I53" i="8"/>
  <c r="L52" i="8"/>
  <c r="N52" i="8"/>
  <c r="I47" i="8"/>
  <c r="I27" i="8"/>
  <c r="I28" i="8"/>
  <c r="I31" i="8"/>
  <c r="G44" i="8"/>
  <c r="G45" i="8"/>
  <c r="J45" i="8"/>
  <c r="L45" i="8"/>
  <c r="N45" i="8"/>
  <c r="G43" i="8"/>
  <c r="J36" i="8"/>
  <c r="L36" i="8"/>
  <c r="N36" i="8"/>
  <c r="J37" i="8"/>
  <c r="L37" i="8"/>
  <c r="N37" i="8"/>
  <c r="J38" i="8"/>
  <c r="L38" i="8"/>
  <c r="N38" i="8"/>
  <c r="N40" i="8"/>
  <c r="J19" i="8"/>
  <c r="L19" i="8"/>
  <c r="N19" i="8"/>
  <c r="J22" i="8"/>
  <c r="L22" i="8"/>
  <c r="N22" i="8"/>
  <c r="J20" i="8"/>
  <c r="L20" i="8"/>
  <c r="N20" i="8"/>
  <c r="J21" i="8"/>
  <c r="L21" i="8"/>
  <c r="N21" i="8"/>
  <c r="N24" i="8"/>
  <c r="I21" i="8"/>
  <c r="I20" i="8"/>
  <c r="N19" i="9"/>
  <c r="N18" i="9"/>
  <c r="E18" i="9"/>
  <c r="F17" i="9"/>
  <c r="F18" i="9"/>
  <c r="N17" i="9"/>
  <c r="H17" i="9"/>
  <c r="H18" i="9"/>
  <c r="J44" i="8"/>
  <c r="L44" i="8"/>
  <c r="N44" i="8"/>
  <c r="J43" i="8"/>
  <c r="L43" i="8"/>
  <c r="N43" i="8"/>
  <c r="G28" i="8"/>
  <c r="J28" i="8"/>
  <c r="L28" i="8"/>
  <c r="N28" i="8"/>
  <c r="G27" i="8"/>
  <c r="J27" i="8"/>
  <c r="L27" i="8"/>
  <c r="N27" i="8"/>
  <c r="G29" i="8"/>
  <c r="J29" i="8"/>
  <c r="L29" i="8"/>
  <c r="N29" i="8"/>
  <c r="N31" i="8"/>
  <c r="N13" i="9"/>
  <c r="N12" i="9"/>
  <c r="E12" i="9"/>
  <c r="N11" i="9"/>
  <c r="H11" i="9"/>
  <c r="F11" i="9"/>
  <c r="N10" i="9"/>
  <c r="H10" i="9"/>
  <c r="F10" i="9"/>
  <c r="E6" i="9"/>
  <c r="H5" i="9"/>
  <c r="F5" i="9"/>
  <c r="H4" i="9"/>
  <c r="F4" i="9"/>
  <c r="I12" i="8"/>
  <c r="I11" i="8"/>
  <c r="H6" i="10"/>
  <c r="N7" i="9"/>
  <c r="N6" i="9"/>
  <c r="N5" i="9"/>
  <c r="N4" i="9"/>
  <c r="N57" i="8"/>
  <c r="F6" i="9"/>
  <c r="H12" i="9"/>
  <c r="H6" i="9"/>
  <c r="F12" i="9"/>
  <c r="N47" i="8"/>
  <c r="J13" i="8"/>
  <c r="L13" i="8"/>
  <c r="N13" i="8"/>
  <c r="J12" i="8"/>
  <c r="L12" i="8"/>
  <c r="N12" i="8"/>
  <c r="J11" i="8"/>
  <c r="L11" i="8"/>
  <c r="N11" i="8"/>
  <c r="H38" i="1"/>
  <c r="H37" i="1"/>
  <c r="H36" i="1"/>
  <c r="H35" i="1"/>
  <c r="F55" i="4"/>
  <c r="F65" i="4"/>
  <c r="F61" i="4"/>
  <c r="G19" i="7"/>
  <c r="J19" i="7"/>
  <c r="L19" i="7"/>
  <c r="N19" i="7"/>
  <c r="G28" i="7"/>
  <c r="J28" i="7"/>
  <c r="L28" i="7"/>
  <c r="N28" i="7"/>
  <c r="G27" i="7"/>
  <c r="J27" i="7"/>
  <c r="L27" i="7"/>
  <c r="N27" i="7"/>
  <c r="G21" i="7"/>
  <c r="J21" i="7"/>
  <c r="L21" i="7"/>
  <c r="N21" i="7"/>
  <c r="G20" i="7"/>
  <c r="J20" i="7"/>
  <c r="L20" i="7"/>
  <c r="N20" i="7"/>
  <c r="G14" i="7"/>
  <c r="J14" i="7"/>
  <c r="L14" i="7"/>
  <c r="N14" i="7"/>
  <c r="G13" i="7"/>
  <c r="J13" i="7"/>
  <c r="L13" i="7"/>
  <c r="N13" i="7"/>
  <c r="G12" i="7"/>
  <c r="J12" i="7"/>
  <c r="L12" i="7"/>
  <c r="N12" i="7"/>
  <c r="J7" i="7"/>
  <c r="L7" i="7"/>
  <c r="N7" i="7"/>
  <c r="J6" i="7"/>
  <c r="L6" i="7"/>
  <c r="N6" i="7"/>
  <c r="J5" i="7"/>
  <c r="L5" i="7"/>
  <c r="N5" i="7"/>
  <c r="H32" i="1"/>
  <c r="H31" i="1"/>
  <c r="H30" i="1"/>
  <c r="H29" i="1"/>
  <c r="F45" i="4"/>
  <c r="F42" i="4"/>
  <c r="F39" i="4"/>
  <c r="G28" i="5"/>
  <c r="J28" i="5"/>
  <c r="L28" i="5"/>
  <c r="N28" i="5"/>
  <c r="G27" i="5"/>
  <c r="J27" i="5"/>
  <c r="L27" i="5"/>
  <c r="N27" i="5"/>
  <c r="G26" i="5"/>
  <c r="J26" i="5"/>
  <c r="L26" i="5"/>
  <c r="N26" i="5"/>
  <c r="G21" i="5"/>
  <c r="J21" i="5"/>
  <c r="L21" i="5"/>
  <c r="N21" i="5"/>
  <c r="G20" i="5"/>
  <c r="J20" i="5"/>
  <c r="L20" i="5"/>
  <c r="N20" i="5"/>
  <c r="G19" i="5"/>
  <c r="J19" i="5"/>
  <c r="L19" i="5"/>
  <c r="N19" i="5"/>
  <c r="G14" i="5"/>
  <c r="J14" i="5"/>
  <c r="L14" i="5"/>
  <c r="N14" i="5"/>
  <c r="G13" i="5"/>
  <c r="J13" i="5"/>
  <c r="L13" i="5"/>
  <c r="N13" i="5"/>
  <c r="G12" i="5"/>
  <c r="J12" i="5"/>
  <c r="L12" i="5"/>
  <c r="N12" i="5"/>
  <c r="J7" i="5"/>
  <c r="L7" i="5"/>
  <c r="N7" i="5"/>
  <c r="J6" i="5"/>
  <c r="L6" i="5"/>
  <c r="N6" i="5"/>
  <c r="J5" i="5"/>
  <c r="L5" i="5"/>
  <c r="N5" i="5"/>
  <c r="G26" i="3"/>
  <c r="G13" i="3"/>
  <c r="G14" i="3"/>
  <c r="G12" i="3"/>
  <c r="H26" i="1"/>
  <c r="H25" i="1"/>
  <c r="H24" i="1"/>
  <c r="H23" i="1"/>
  <c r="J5" i="3"/>
  <c r="F28" i="4"/>
  <c r="F25" i="4"/>
  <c r="F22" i="4"/>
  <c r="G28" i="3"/>
  <c r="J28" i="3"/>
  <c r="L28" i="3"/>
  <c r="N28" i="3"/>
  <c r="G27" i="3"/>
  <c r="J27" i="3"/>
  <c r="L27" i="3"/>
  <c r="N27" i="3"/>
  <c r="J26" i="3"/>
  <c r="L26" i="3"/>
  <c r="N26" i="3"/>
  <c r="G21" i="3"/>
  <c r="J21" i="3"/>
  <c r="L21" i="3"/>
  <c r="N21" i="3"/>
  <c r="G20" i="3"/>
  <c r="J20" i="3"/>
  <c r="L20" i="3"/>
  <c r="N20" i="3"/>
  <c r="G19" i="3"/>
  <c r="J19" i="3"/>
  <c r="L19" i="3"/>
  <c r="N19" i="3"/>
  <c r="J14" i="3"/>
  <c r="L14" i="3"/>
  <c r="N14" i="3"/>
  <c r="J13" i="3"/>
  <c r="L13" i="3"/>
  <c r="N13" i="3"/>
  <c r="J12" i="3"/>
  <c r="L12" i="3"/>
  <c r="N12" i="3"/>
  <c r="J7" i="3"/>
  <c r="L7" i="3"/>
  <c r="N7" i="3"/>
  <c r="J6" i="3"/>
  <c r="L6" i="3"/>
  <c r="N6" i="3"/>
  <c r="L5" i="3"/>
  <c r="N5" i="3"/>
  <c r="H20" i="1"/>
  <c r="F31" i="2"/>
  <c r="F32" i="2"/>
  <c r="I32" i="2"/>
  <c r="K32" i="2"/>
  <c r="M32" i="2"/>
  <c r="F30" i="2"/>
  <c r="I31" i="2"/>
  <c r="K31" i="2"/>
  <c r="M31" i="2"/>
  <c r="I30" i="2"/>
  <c r="K30" i="2"/>
  <c r="M30" i="2"/>
  <c r="H19" i="1"/>
  <c r="F24" i="2"/>
  <c r="F25" i="2"/>
  <c r="F23" i="2"/>
  <c r="I23" i="2"/>
  <c r="K23" i="2"/>
  <c r="M23" i="2"/>
  <c r="I25" i="2"/>
  <c r="K25" i="2"/>
  <c r="M25" i="2"/>
  <c r="I24" i="2"/>
  <c r="K24" i="2"/>
  <c r="M24" i="2"/>
  <c r="F16" i="2"/>
  <c r="F17" i="2"/>
  <c r="F18" i="2"/>
  <c r="H18" i="1"/>
  <c r="I16" i="2"/>
  <c r="K16" i="2"/>
  <c r="I17" i="2"/>
  <c r="K17" i="2"/>
  <c r="M17" i="2"/>
  <c r="I18" i="2"/>
  <c r="K18" i="2"/>
  <c r="M18" i="2"/>
  <c r="H17" i="1"/>
  <c r="F14" i="4"/>
  <c r="F11" i="4"/>
  <c r="F7" i="4"/>
  <c r="D2" i="4"/>
  <c r="I10" i="2"/>
  <c r="K10" i="2"/>
  <c r="M10" i="2"/>
  <c r="I11" i="2"/>
  <c r="K11" i="2"/>
  <c r="M11" i="2"/>
  <c r="I9" i="2"/>
  <c r="K9" i="2"/>
  <c r="M9" i="2"/>
  <c r="G26" i="7"/>
  <c r="J26" i="7"/>
  <c r="L26" i="7"/>
  <c r="N26" i="7"/>
  <c r="M16" i="2"/>
  <c r="E8" i="1"/>
  <c r="G8" i="1"/>
  <c r="E7" i="1"/>
  <c r="G7" i="1"/>
  <c r="E6" i="1"/>
  <c r="G6" i="1"/>
  <c r="E5" i="1"/>
  <c r="G5" i="1"/>
</calcChain>
</file>

<file path=xl/sharedStrings.xml><?xml version="1.0" encoding="utf-8"?>
<sst xmlns="http://schemas.openxmlformats.org/spreadsheetml/2006/main" count="967" uniqueCount="178">
  <si>
    <t>Trailers</t>
  </si>
  <si>
    <t>Trailer-Axles</t>
  </si>
  <si>
    <t>Truck-Axles</t>
  </si>
  <si>
    <t>Total Axles</t>
  </si>
  <si>
    <t>Cost/Axle</t>
  </si>
  <si>
    <t>Total Cost</t>
  </si>
  <si>
    <t>Wt/Axle</t>
  </si>
  <si>
    <t>Name</t>
  </si>
  <si>
    <t>48' and 53' Flatbed</t>
  </si>
  <si>
    <t>53' Drop Deck with Sliding Rear Axle</t>
  </si>
  <si>
    <t>Total Weight Allowed(lbs)</t>
  </si>
  <si>
    <t>Double Drop LowBoy RGN 2 or 3 Axle</t>
  </si>
  <si>
    <t>6 &amp; 9 Axle High Tonnage Double Drop Expandable (Floor Deck)</t>
  </si>
  <si>
    <t>S.No.</t>
  </si>
  <si>
    <t>Cost</t>
  </si>
  <si>
    <t>Normal</t>
  </si>
  <si>
    <t>15 percent</t>
  </si>
  <si>
    <t>20 Percent</t>
  </si>
  <si>
    <t>DIMENSIONS (PER UNIT)</t>
  </si>
  <si>
    <t>PRODUCT</t>
  </si>
  <si>
    <t>QUANTITY</t>
  </si>
  <si>
    <t>LENGTH</t>
  </si>
  <si>
    <t>WIDTH</t>
  </si>
  <si>
    <t>HEIGHT</t>
  </si>
  <si>
    <t>WEIGHT</t>
  </si>
  <si>
    <t xml:space="preserve">
CATERPILLAR 365CL HYDRAULIC EXCAVATOR</t>
  </si>
  <si>
    <t>OTR</t>
  </si>
  <si>
    <t>15’4”</t>
  </si>
  <si>
    <t>11’5”</t>
  </si>
  <si>
    <t>11’6”</t>
  </si>
  <si>
    <t>CATERPILLAR D10R CRAWLER TRACTOR</t>
  </si>
  <si>
    <t>25’4”</t>
  </si>
  <si>
    <t>10’4”</t>
  </si>
  <si>
    <t>13’5”</t>
  </si>
  <si>
    <t>CRATE OF PLASTIC INJECTION MATERIAL</t>
  </si>
  <si>
    <t>OTR/AIR</t>
  </si>
  <si>
    <t>4'</t>
  </si>
  <si>
    <t>CATERPILLAR 777 ROCK TRUCK</t>
  </si>
  <si>
    <t>32’2”</t>
  </si>
  <si>
    <t>16’1”</t>
  </si>
  <si>
    <t>MODE OF TRANSPORT</t>
  </si>
  <si>
    <t xml:space="preserve">LOCATION </t>
  </si>
  <si>
    <t>DESTINATION</t>
  </si>
  <si>
    <t>DAYS</t>
  </si>
  <si>
    <t>BALTIMORE, MD</t>
  </si>
  <si>
    <t>DALLAS, TX</t>
  </si>
  <si>
    <t>CHICAGO, IL</t>
  </si>
  <si>
    <t>ORLANDO, FL</t>
  </si>
  <si>
    <t>LINE HAUL/Mile</t>
  </si>
  <si>
    <t>TOTAL COST</t>
  </si>
  <si>
    <t>TOTAL MILES</t>
  </si>
  <si>
    <t>ROUTE COST</t>
  </si>
  <si>
    <t>ROUTE TIME (Hrs)</t>
  </si>
  <si>
    <t>W</t>
  </si>
  <si>
    <t>H</t>
  </si>
  <si>
    <t>L(cm)</t>
  </si>
  <si>
    <t>Product</t>
  </si>
  <si>
    <t>Trailer</t>
  </si>
  <si>
    <t>C-1</t>
  </si>
  <si>
    <t>Height-T</t>
  </si>
  <si>
    <t>Height-P</t>
  </si>
  <si>
    <t>Total</t>
  </si>
  <si>
    <t>Allowed</t>
  </si>
  <si>
    <t>Exceed</t>
  </si>
  <si>
    <t>State Permit</t>
  </si>
  <si>
    <t>Y</t>
  </si>
  <si>
    <t>Over-Height Cost</t>
  </si>
  <si>
    <t>Over-Widht Cost</t>
  </si>
  <si>
    <t>Width-P</t>
  </si>
  <si>
    <t>Width-Allowed</t>
  </si>
  <si>
    <t>From</t>
  </si>
  <si>
    <t>Baltimore</t>
  </si>
  <si>
    <t>Dallas</t>
  </si>
  <si>
    <t>States Crossed</t>
  </si>
  <si>
    <t>Virginia</t>
  </si>
  <si>
    <t>Tenesse</t>
  </si>
  <si>
    <t>Arkansas</t>
  </si>
  <si>
    <t>Texas</t>
  </si>
  <si>
    <t>OH</t>
  </si>
  <si>
    <t>OW</t>
  </si>
  <si>
    <t>To</t>
  </si>
  <si>
    <t>Chicago</t>
  </si>
  <si>
    <t>Missouri</t>
  </si>
  <si>
    <t>Oklahoma</t>
  </si>
  <si>
    <t>Orlando</t>
  </si>
  <si>
    <t>Alabama</t>
  </si>
  <si>
    <t>Mississipi</t>
  </si>
  <si>
    <t>Louisana</t>
  </si>
  <si>
    <t>Product- Caterpillar</t>
  </si>
  <si>
    <t>Trailer- 1,2,3 and 4</t>
  </si>
  <si>
    <t>Wt</t>
  </si>
  <si>
    <t>Wt allowed</t>
  </si>
  <si>
    <t>Additonal Cost</t>
  </si>
  <si>
    <t>TOTL</t>
  </si>
  <si>
    <t>TRAILER-1</t>
  </si>
  <si>
    <t>TRAILER-2</t>
  </si>
  <si>
    <t>TRAILER-3</t>
  </si>
  <si>
    <t>TRAILER-4</t>
  </si>
  <si>
    <t>LOS ANGELES, CA</t>
  </si>
  <si>
    <t>SAN DIEGO, CA</t>
  </si>
  <si>
    <t>NEWARK, NJ</t>
  </si>
  <si>
    <t>Product- Caterpillar DIOR</t>
  </si>
  <si>
    <t>Los Angeles, CA</t>
  </si>
  <si>
    <t>Arizona</t>
  </si>
  <si>
    <t>New Mexico</t>
  </si>
  <si>
    <t>Pennsylvanina</t>
  </si>
  <si>
    <t>Ohio</t>
  </si>
  <si>
    <t>Kentucky</t>
  </si>
  <si>
    <t xml:space="preserve">No of Extra Axles </t>
  </si>
  <si>
    <t>DETROIT, MI</t>
  </si>
  <si>
    <t>COLUMBUS, OH</t>
  </si>
  <si>
    <t>CLEVELAND, OH</t>
  </si>
  <si>
    <t>Product-CRATE OF PLASTIC INJECTION MATERIAL</t>
  </si>
  <si>
    <t>Trailer- 1</t>
  </si>
  <si>
    <t>TOTAL</t>
  </si>
  <si>
    <t>SEATTLE, WA</t>
  </si>
  <si>
    <t>ATLANTA, GA</t>
  </si>
  <si>
    <t>DENVER, CO</t>
  </si>
  <si>
    <t>Product- CATERPILLAR 777 ROCK TRUCK</t>
  </si>
  <si>
    <t>Idaho</t>
  </si>
  <si>
    <t>Wyoming</t>
  </si>
  <si>
    <t>Colorado</t>
  </si>
  <si>
    <t>32 hrs</t>
  </si>
  <si>
    <t>Montana</t>
  </si>
  <si>
    <t>Missisipi</t>
  </si>
  <si>
    <t>Lousiana</t>
  </si>
  <si>
    <t>CATERPILLAR C3000 FORKLIFT</t>
  </si>
  <si>
    <t>RAIL</t>
  </si>
  <si>
    <t>MODE OF TRANSPORTATION</t>
  </si>
  <si>
    <t>RAIL TRANSPORTATION</t>
  </si>
  <si>
    <t>MODE OF TRASPORTATION</t>
  </si>
  <si>
    <t>CONSOLIDATION WAREHOUSE</t>
  </si>
  <si>
    <t>VENDOR 1</t>
  </si>
  <si>
    <t>VENDOR 2</t>
  </si>
  <si>
    <t>RAIL RAMP</t>
  </si>
  <si>
    <t>DELIVERY</t>
  </si>
  <si>
    <t>AURORA, IL</t>
  </si>
  <si>
    <t>JOLIET, IL</t>
  </si>
  <si>
    <t>SAN ANTONIO, TX</t>
  </si>
  <si>
    <t>INDIANAPOLIS, IN</t>
  </si>
  <si>
    <t>BLOOMINGTON, IN</t>
  </si>
  <si>
    <t>CARMEL, IN</t>
  </si>
  <si>
    <t>Route</t>
  </si>
  <si>
    <t>Aurora</t>
  </si>
  <si>
    <t>Route-1</t>
  </si>
  <si>
    <t>Chicago-Aurora-Joliet</t>
  </si>
  <si>
    <t>ROAD</t>
  </si>
  <si>
    <t>6’8”(207cm)</t>
  </si>
  <si>
    <t>3’2”(97.54)</t>
  </si>
  <si>
    <t>6’9”(210.31)</t>
  </si>
  <si>
    <t>No of Forklifts</t>
  </si>
  <si>
    <t>Total Weight</t>
  </si>
  <si>
    <t>Length</t>
  </si>
  <si>
    <t>Total Length</t>
  </si>
  <si>
    <t>Length Allowed</t>
  </si>
  <si>
    <t>No of products</t>
  </si>
  <si>
    <t>Ch-Aur</t>
  </si>
  <si>
    <t>Aur-Joliet</t>
  </si>
  <si>
    <t>Ch-Joliet</t>
  </si>
  <si>
    <t>Trailer-1</t>
  </si>
  <si>
    <t>Chicago-Joliet'</t>
  </si>
  <si>
    <t>INDIANAPOLIS-Bloomington-Carmel</t>
  </si>
  <si>
    <t>AIR TRANSPORTATION</t>
  </si>
  <si>
    <t>LOCATION</t>
  </si>
  <si>
    <t>1 CRATE OF PLASTIC INJECTION MATERIAL</t>
  </si>
  <si>
    <t>AIR</t>
  </si>
  <si>
    <t>TRANSIT COST</t>
  </si>
  <si>
    <t>TRANSPORT COST</t>
  </si>
  <si>
    <t>CARRIAGE COST</t>
  </si>
  <si>
    <t>PRODUCT-1</t>
  </si>
  <si>
    <t>PRODUCT-2</t>
  </si>
  <si>
    <t>PRODUCT-3- ROAD</t>
  </si>
  <si>
    <t>PRODUCT-3- AIR</t>
  </si>
  <si>
    <t>PRODUCT-4- ROAD</t>
  </si>
  <si>
    <t>PRODUCT-5- RAIL</t>
  </si>
  <si>
    <t>Mode</t>
  </si>
  <si>
    <t>Road</t>
  </si>
  <si>
    <t>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</si>
</sst>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3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/>
    <xf numFmtId="3" fontId="0" fillId="0" borderId="1" xfId="0" applyNumberFormat="1" applyFont="1" applyBorder="1" applyAlignment="1"/>
    <xf numFmtId="49" fontId="2" fillId="0" borderId="1" xfId="0" applyNumberFormat="1" applyFont="1" applyBorder="1" applyAlignment="1"/>
    <xf numFmtId="164" fontId="0" fillId="0" borderId="1" xfId="0" applyNumberFormat="1" applyFont="1" applyBorder="1" applyAlignment="1"/>
    <xf numFmtId="0" fontId="0" fillId="0" borderId="0" xfId="0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2" fontId="0" fillId="0" borderId="1" xfId="0" applyNumberFormat="1" applyFont="1" applyBorder="1"/>
    <xf numFmtId="0" fontId="0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4" borderId="2" xfId="0" applyFont="1" applyFill="1" applyBorder="1" applyAlignment="1">
      <alignment wrapText="1"/>
    </xf>
    <xf numFmtId="0" fontId="0" fillId="4" borderId="0" xfId="0" applyFill="1"/>
    <xf numFmtId="0" fontId="0" fillId="0" borderId="1" xfId="0" applyBorder="1"/>
    <xf numFmtId="49" fontId="0" fillId="5" borderId="1" xfId="0" applyNumberFormat="1" applyFont="1" applyFill="1" applyBorder="1" applyAlignment="1"/>
    <xf numFmtId="2" fontId="0" fillId="5" borderId="1" xfId="0" applyNumberFormat="1" applyFont="1" applyFill="1" applyBorder="1"/>
    <xf numFmtId="49" fontId="0" fillId="6" borderId="1" xfId="0" applyNumberFormat="1" applyFont="1" applyFill="1" applyBorder="1" applyAlignment="1"/>
    <xf numFmtId="0" fontId="0" fillId="6" borderId="1" xfId="0" applyFont="1" applyFill="1" applyBorder="1"/>
    <xf numFmtId="2" fontId="0" fillId="6" borderId="1" xfId="0" applyNumberFormat="1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7" borderId="1" xfId="0" applyNumberFormat="1" applyFont="1" applyFill="1" applyBorder="1" applyAlignment="1"/>
    <xf numFmtId="0" fontId="0" fillId="7" borderId="1" xfId="0" applyFont="1" applyFill="1" applyBorder="1"/>
    <xf numFmtId="2" fontId="0" fillId="7" borderId="1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2" fontId="0" fillId="0" borderId="1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/>
    <xf numFmtId="3" fontId="5" fillId="0" borderId="1" xfId="0" applyNumberFormat="1" applyFont="1" applyBorder="1" applyAlignme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/>
    <xf numFmtId="49" fontId="7" fillId="0" borderId="1" xfId="0" applyNumberFormat="1" applyFont="1" applyFill="1" applyBorder="1" applyAlignment="1"/>
    <xf numFmtId="0" fontId="7" fillId="0" borderId="1" xfId="0" applyFont="1" applyBorder="1"/>
    <xf numFmtId="0" fontId="5" fillId="3" borderId="0" xfId="0" applyFont="1" applyFill="1" applyBorder="1" applyAlignment="1">
      <alignment wrapText="1"/>
    </xf>
    <xf numFmtId="0" fontId="5" fillId="0" borderId="0" xfId="0" applyFont="1" applyBorder="1"/>
    <xf numFmtId="3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/>
    <xf numFmtId="3" fontId="5" fillId="0" borderId="0" xfId="0" applyNumberFormat="1" applyFont="1" applyBorder="1" applyAlignment="1"/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/>
    <xf numFmtId="2" fontId="5" fillId="7" borderId="1" xfId="0" applyNumberFormat="1" applyFont="1" applyFill="1" applyBorder="1"/>
    <xf numFmtId="0" fontId="4" fillId="2" borderId="2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49" fontId="7" fillId="0" borderId="0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4" fillId="2" borderId="8" xfId="0" applyFont="1" applyFill="1" applyBorder="1"/>
    <xf numFmtId="49" fontId="4" fillId="2" borderId="9" xfId="0" applyNumberFormat="1" applyFont="1" applyFill="1" applyBorder="1" applyAlignment="1">
      <alignment horizontal="center" wrapText="1"/>
    </xf>
    <xf numFmtId="49" fontId="4" fillId="2" borderId="9" xfId="0" applyNumberFormat="1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0" fillId="0" borderId="11" xfId="0" applyBorder="1"/>
    <xf numFmtId="0" fontId="5" fillId="0" borderId="12" xfId="0" applyFont="1" applyBorder="1" applyAlignment="1">
      <alignment horizontal="center" vertical="center"/>
    </xf>
    <xf numFmtId="49" fontId="7" fillId="0" borderId="12" xfId="0" applyNumberFormat="1" applyFont="1" applyFill="1" applyBorder="1" applyAlignment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0" xfId="0" applyFont="1" applyFill="1"/>
    <xf numFmtId="0" fontId="0" fillId="3" borderId="0" xfId="0" applyFill="1"/>
    <xf numFmtId="0" fontId="1" fillId="2" borderId="2" xfId="0" applyFont="1" applyFill="1" applyBorder="1"/>
    <xf numFmtId="49" fontId="0" fillId="3" borderId="1" xfId="0" applyNumberFormat="1" applyFont="1" applyFill="1" applyBorder="1" applyAlignment="1"/>
    <xf numFmtId="6" fontId="0" fillId="3" borderId="0" xfId="0" applyNumberFormat="1" applyFont="1" applyFill="1"/>
    <xf numFmtId="6" fontId="0" fillId="3" borderId="0" xfId="0" applyNumberFormat="1" applyFill="1"/>
    <xf numFmtId="6" fontId="0" fillId="0" borderId="0" xfId="0" applyNumberFormat="1" applyFont="1"/>
    <xf numFmtId="6" fontId="0" fillId="0" borderId="0" xfId="0" applyNumberFormat="1"/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5" fillId="4" borderId="0" xfId="0" applyFont="1" applyFill="1"/>
    <xf numFmtId="2" fontId="5" fillId="0" borderId="0" xfId="0" applyNumberFormat="1" applyFont="1"/>
    <xf numFmtId="2" fontId="5" fillId="4" borderId="0" xfId="0" applyNumberFormat="1" applyFont="1" applyFill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3" fillId="4" borderId="26" xfId="0" applyFont="1" applyFill="1" applyBorder="1"/>
    <xf numFmtId="2" fontId="3" fillId="4" borderId="27" xfId="0" applyNumberFormat="1" applyFont="1" applyFill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6" zoomScale="80" zoomScaleNormal="80" zoomScalePageLayoutView="80" workbookViewId="0">
      <selection activeCell="G39" sqref="G39"/>
    </sheetView>
  </sheetViews>
  <sheetFormatPr baseColWidth="10" defaultColWidth="8.83203125" defaultRowHeight="15" x14ac:dyDescent="0.2"/>
  <cols>
    <col min="1" max="1" width="35.6640625" bestFit="1" customWidth="1"/>
    <col min="2" max="2" width="19.5" bestFit="1" customWidth="1"/>
    <col min="3" max="3" width="17.33203125" bestFit="1" customWidth="1"/>
    <col min="4" max="4" width="14.33203125" bestFit="1" customWidth="1"/>
    <col min="6" max="6" width="14" bestFit="1" customWidth="1"/>
    <col min="7" max="7" width="11.6640625" bestFit="1" customWidth="1"/>
    <col min="8" max="8" width="15.83203125" bestFit="1" customWidth="1"/>
    <col min="9" max="9" width="11.33203125" bestFit="1" customWidth="1"/>
    <col min="10" max="10" width="10.1640625" bestFit="1" customWidth="1"/>
    <col min="11" max="11" width="11" bestFit="1" customWidth="1"/>
    <col min="12" max="12" width="12.1640625" bestFit="1" customWidth="1"/>
    <col min="14" max="14" width="13.6640625" bestFit="1" customWidth="1"/>
  </cols>
  <sheetData>
    <row r="1" spans="1:13" x14ac:dyDescent="0.2">
      <c r="A1" t="s">
        <v>169</v>
      </c>
    </row>
    <row r="2" spans="1:13" x14ac:dyDescent="0.2">
      <c r="A2" s="111" t="s">
        <v>97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x14ac:dyDescent="0.2">
      <c r="A3" s="111" t="s">
        <v>19</v>
      </c>
      <c r="B3" s="111" t="s">
        <v>40</v>
      </c>
      <c r="C3" s="111" t="s">
        <v>41</v>
      </c>
      <c r="D3" s="111" t="s">
        <v>42</v>
      </c>
      <c r="E3" s="111" t="s">
        <v>43</v>
      </c>
      <c r="F3" s="111" t="s">
        <v>48</v>
      </c>
      <c r="G3" s="111" t="s">
        <v>50</v>
      </c>
      <c r="H3" s="111" t="s">
        <v>52</v>
      </c>
      <c r="I3" s="111" t="s">
        <v>51</v>
      </c>
      <c r="J3" s="111" t="s">
        <v>64</v>
      </c>
      <c r="K3" s="111" t="s">
        <v>49</v>
      </c>
      <c r="L3" s="111" t="s">
        <v>92</v>
      </c>
      <c r="M3" s="111" t="s">
        <v>93</v>
      </c>
    </row>
    <row r="4" spans="1:13" ht="14.5" customHeight="1" x14ac:dyDescent="0.2">
      <c r="A4" s="112" t="s">
        <v>25</v>
      </c>
      <c r="B4" s="111" t="s">
        <v>26</v>
      </c>
      <c r="C4" s="111" t="s">
        <v>47</v>
      </c>
      <c r="D4" s="111" t="s">
        <v>45</v>
      </c>
      <c r="E4" s="111">
        <v>2</v>
      </c>
      <c r="F4" s="115">
        <v>1.4281200000000001</v>
      </c>
      <c r="G4" s="111">
        <v>1084</v>
      </c>
      <c r="H4" s="111">
        <v>16</v>
      </c>
      <c r="I4" s="115">
        <v>1548.0820800000001</v>
      </c>
      <c r="J4" s="111">
        <v>1600</v>
      </c>
      <c r="K4" s="116">
        <v>3148.0820800000001</v>
      </c>
      <c r="L4" s="111">
        <v>0</v>
      </c>
      <c r="M4" s="115">
        <v>3148.0820800000001</v>
      </c>
    </row>
    <row r="5" spans="1:13" x14ac:dyDescent="0.2">
      <c r="A5" s="113"/>
    </row>
    <row r="6" spans="1:13" x14ac:dyDescent="0.2">
      <c r="A6" t="s">
        <v>170</v>
      </c>
    </row>
    <row r="7" spans="1:13" x14ac:dyDescent="0.2">
      <c r="A7" s="111" t="s">
        <v>97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3" x14ac:dyDescent="0.2">
      <c r="A8" s="111" t="s">
        <v>19</v>
      </c>
      <c r="B8" s="111" t="s">
        <v>40</v>
      </c>
      <c r="C8" s="111" t="s">
        <v>41</v>
      </c>
      <c r="D8" s="111" t="s">
        <v>42</v>
      </c>
      <c r="E8" s="111" t="s">
        <v>43</v>
      </c>
      <c r="F8" s="111" t="s">
        <v>48</v>
      </c>
      <c r="G8" s="111" t="s">
        <v>50</v>
      </c>
      <c r="H8" s="111" t="s">
        <v>52</v>
      </c>
      <c r="I8" s="111" t="s">
        <v>51</v>
      </c>
      <c r="J8" s="111" t="s">
        <v>64</v>
      </c>
      <c r="K8" s="111" t="s">
        <v>49</v>
      </c>
      <c r="L8" s="111" t="s">
        <v>92</v>
      </c>
      <c r="M8" s="111" t="s">
        <v>93</v>
      </c>
    </row>
    <row r="9" spans="1:13" ht="14.5" customHeight="1" x14ac:dyDescent="0.2">
      <c r="A9" s="112" t="s">
        <v>30</v>
      </c>
      <c r="B9" s="111" t="s">
        <v>26</v>
      </c>
      <c r="C9" s="111" t="s">
        <v>98</v>
      </c>
      <c r="D9" s="111" t="s">
        <v>45</v>
      </c>
      <c r="E9" s="111">
        <v>2</v>
      </c>
      <c r="F9" s="115">
        <v>1.59612</v>
      </c>
      <c r="G9" s="111">
        <v>1366</v>
      </c>
      <c r="H9" s="111">
        <v>20</v>
      </c>
      <c r="I9" s="115">
        <v>2180.2999199999999</v>
      </c>
      <c r="J9" s="111">
        <v>1539</v>
      </c>
      <c r="K9" s="116">
        <v>3719.2999199999999</v>
      </c>
      <c r="L9" s="111">
        <v>0</v>
      </c>
      <c r="M9" s="115">
        <v>3719.2999199999999</v>
      </c>
    </row>
    <row r="11" spans="1:13" x14ac:dyDescent="0.2">
      <c r="A11" t="s">
        <v>171</v>
      </c>
    </row>
    <row r="12" spans="1:13" x14ac:dyDescent="0.2">
      <c r="A12" s="111" t="s">
        <v>94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 x14ac:dyDescent="0.2">
      <c r="A13" s="111" t="s">
        <v>19</v>
      </c>
      <c r="B13" s="111" t="s">
        <v>40</v>
      </c>
      <c r="C13" s="111" t="s">
        <v>41</v>
      </c>
      <c r="D13" s="111" t="s">
        <v>42</v>
      </c>
      <c r="E13" s="111" t="s">
        <v>43</v>
      </c>
      <c r="F13" s="111" t="s">
        <v>48</v>
      </c>
      <c r="G13" s="111" t="s">
        <v>50</v>
      </c>
      <c r="H13" s="111" t="s">
        <v>52</v>
      </c>
      <c r="I13" s="111" t="s">
        <v>51</v>
      </c>
      <c r="J13" s="111" t="s">
        <v>64</v>
      </c>
      <c r="K13" s="111" t="s">
        <v>49</v>
      </c>
      <c r="L13" s="111" t="s">
        <v>92</v>
      </c>
      <c r="M13" s="111" t="s">
        <v>93</v>
      </c>
    </row>
    <row r="14" spans="1:13" x14ac:dyDescent="0.2">
      <c r="A14" s="112" t="s">
        <v>34</v>
      </c>
      <c r="B14" s="111" t="s">
        <v>26</v>
      </c>
      <c r="C14" s="111" t="s">
        <v>110</v>
      </c>
      <c r="D14" s="111" t="s">
        <v>45</v>
      </c>
      <c r="E14" s="111">
        <v>3</v>
      </c>
      <c r="F14" s="115">
        <v>1.6300999999999999</v>
      </c>
      <c r="G14" s="111">
        <v>1041</v>
      </c>
      <c r="H14" s="111">
        <v>15</v>
      </c>
      <c r="I14" s="115">
        <v>1696.9340999999999</v>
      </c>
      <c r="J14" s="111">
        <v>0</v>
      </c>
      <c r="K14" s="114">
        <v>1696.9340999999999</v>
      </c>
      <c r="L14" s="111">
        <v>0</v>
      </c>
      <c r="M14" s="111">
        <v>1696.9340999999999</v>
      </c>
    </row>
    <row r="16" spans="1:13" x14ac:dyDescent="0.2">
      <c r="A16" t="s">
        <v>172</v>
      </c>
    </row>
    <row r="17" spans="1:14" x14ac:dyDescent="0.2">
      <c r="A17" s="111" t="s">
        <v>19</v>
      </c>
      <c r="B17" s="111" t="s">
        <v>40</v>
      </c>
      <c r="C17" s="111" t="s">
        <v>163</v>
      </c>
      <c r="D17" s="111" t="s">
        <v>42</v>
      </c>
      <c r="E17" s="111" t="s">
        <v>43</v>
      </c>
      <c r="F17" s="111" t="s">
        <v>166</v>
      </c>
      <c r="G17" s="111" t="s">
        <v>167</v>
      </c>
      <c r="H17" s="111" t="s">
        <v>168</v>
      </c>
      <c r="I17" s="111" t="s">
        <v>49</v>
      </c>
      <c r="J17" s="111"/>
      <c r="K17" s="111"/>
      <c r="L17" s="111"/>
      <c r="M17" s="111"/>
    </row>
    <row r="18" spans="1:14" x14ac:dyDescent="0.2">
      <c r="A18" s="111" t="s">
        <v>34</v>
      </c>
      <c r="B18" s="111" t="s">
        <v>165</v>
      </c>
      <c r="C18" s="111" t="s">
        <v>110</v>
      </c>
      <c r="D18" s="111" t="s">
        <v>45</v>
      </c>
      <c r="E18" s="111">
        <v>2</v>
      </c>
      <c r="F18" s="111">
        <v>2500</v>
      </c>
      <c r="G18" s="111">
        <v>650</v>
      </c>
      <c r="H18" s="111">
        <v>240</v>
      </c>
      <c r="I18" s="114">
        <v>3390</v>
      </c>
      <c r="J18" s="111"/>
      <c r="K18" s="111"/>
      <c r="L18" s="111"/>
      <c r="M18" s="111"/>
    </row>
    <row r="20" spans="1:14" x14ac:dyDescent="0.2">
      <c r="A20" t="s">
        <v>173</v>
      </c>
    </row>
    <row r="21" spans="1:14" x14ac:dyDescent="0.2">
      <c r="A21" s="111" t="s">
        <v>97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14" x14ac:dyDescent="0.2">
      <c r="A22" s="111" t="s">
        <v>19</v>
      </c>
      <c r="B22" s="111" t="s">
        <v>40</v>
      </c>
      <c r="C22" s="111" t="s">
        <v>41</v>
      </c>
      <c r="D22" s="111" t="s">
        <v>42</v>
      </c>
      <c r="E22" s="111" t="s">
        <v>43</v>
      </c>
      <c r="F22" s="111" t="s">
        <v>48</v>
      </c>
      <c r="G22" s="111" t="s">
        <v>50</v>
      </c>
      <c r="H22" s="111" t="s">
        <v>52</v>
      </c>
      <c r="I22" s="111" t="s">
        <v>51</v>
      </c>
      <c r="J22" s="111" t="s">
        <v>64</v>
      </c>
      <c r="K22" s="111" t="s">
        <v>49</v>
      </c>
      <c r="L22" s="111" t="s">
        <v>92</v>
      </c>
      <c r="M22" s="111" t="s">
        <v>93</v>
      </c>
    </row>
    <row r="23" spans="1:14" x14ac:dyDescent="0.2">
      <c r="A23" s="112" t="s">
        <v>34</v>
      </c>
      <c r="B23" s="111" t="s">
        <v>26</v>
      </c>
      <c r="C23" s="111" t="s">
        <v>117</v>
      </c>
      <c r="D23" s="111" t="s">
        <v>45</v>
      </c>
      <c r="E23" s="115">
        <v>2</v>
      </c>
      <c r="F23" s="115">
        <v>1.2961199999999999</v>
      </c>
      <c r="G23" s="115">
        <v>793</v>
      </c>
      <c r="H23" s="115">
        <v>16</v>
      </c>
      <c r="I23" s="115">
        <v>1027.8231599999999</v>
      </c>
      <c r="J23" s="115">
        <v>800</v>
      </c>
      <c r="K23" s="116">
        <v>1827.8231599999999</v>
      </c>
      <c r="L23" s="115">
        <v>0</v>
      </c>
      <c r="M23" s="115">
        <v>1827.8231599999999</v>
      </c>
    </row>
    <row r="25" spans="1:14" x14ac:dyDescent="0.2">
      <c r="A25" t="s">
        <v>174</v>
      </c>
    </row>
    <row r="26" spans="1:14" x14ac:dyDescent="0.2">
      <c r="A26" s="111" t="s">
        <v>97</v>
      </c>
      <c r="B26" s="111" t="s">
        <v>144</v>
      </c>
      <c r="C26" s="111" t="s">
        <v>145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14" x14ac:dyDescent="0.2">
      <c r="A27" s="111" t="s">
        <v>19</v>
      </c>
      <c r="B27" s="111" t="s">
        <v>40</v>
      </c>
      <c r="C27" s="111" t="s">
        <v>41</v>
      </c>
      <c r="D27" s="111" t="s">
        <v>42</v>
      </c>
      <c r="E27" s="111" t="s">
        <v>43</v>
      </c>
      <c r="F27" s="111" t="s">
        <v>48</v>
      </c>
      <c r="G27" s="111" t="s">
        <v>50</v>
      </c>
      <c r="H27" s="111" t="s">
        <v>52</v>
      </c>
      <c r="I27" s="111" t="s">
        <v>51</v>
      </c>
      <c r="J27" s="111" t="s">
        <v>64</v>
      </c>
      <c r="K27" s="111" t="s">
        <v>49</v>
      </c>
      <c r="L27" s="111" t="s">
        <v>92</v>
      </c>
      <c r="M27" s="111" t="s">
        <v>93</v>
      </c>
      <c r="N27" t="s">
        <v>155</v>
      </c>
    </row>
    <row r="28" spans="1:14" x14ac:dyDescent="0.2">
      <c r="A28" s="111" t="s">
        <v>126</v>
      </c>
      <c r="B28" s="111" t="s">
        <v>146</v>
      </c>
      <c r="C28" s="111" t="s">
        <v>46</v>
      </c>
      <c r="D28" s="111" t="s">
        <v>136</v>
      </c>
      <c r="E28" s="111">
        <v>2</v>
      </c>
      <c r="F28" s="115">
        <v>1.8959999999999999</v>
      </c>
      <c r="G28" s="115">
        <v>41.5</v>
      </c>
      <c r="H28" s="115">
        <v>0.8</v>
      </c>
      <c r="I28" s="115">
        <v>78.683999999999997</v>
      </c>
      <c r="J28" s="115">
        <v>0</v>
      </c>
      <c r="K28" s="115">
        <v>78.683999999999997</v>
      </c>
      <c r="L28" s="115">
        <v>0</v>
      </c>
      <c r="M28" s="115">
        <v>78.683999999999997</v>
      </c>
      <c r="N28" s="110">
        <v>5</v>
      </c>
    </row>
    <row r="29" spans="1:14" x14ac:dyDescent="0.2">
      <c r="A29" s="111"/>
      <c r="B29" s="111"/>
      <c r="C29" s="111" t="s">
        <v>136</v>
      </c>
      <c r="D29" s="111" t="s">
        <v>137</v>
      </c>
      <c r="E29" s="111"/>
      <c r="F29" s="115">
        <v>1.1879999999999999</v>
      </c>
      <c r="G29" s="115">
        <v>22.4</v>
      </c>
      <c r="H29" s="115">
        <v>0.8666666666666667</v>
      </c>
      <c r="I29" s="115">
        <v>26.611199999999997</v>
      </c>
      <c r="J29" s="115">
        <v>0</v>
      </c>
      <c r="K29" s="115">
        <v>26.611199999999997</v>
      </c>
      <c r="L29" s="115">
        <v>0</v>
      </c>
      <c r="M29" s="115">
        <v>26.611199999999997</v>
      </c>
      <c r="N29" s="110">
        <v>9</v>
      </c>
    </row>
    <row r="30" spans="1:14" x14ac:dyDescent="0.2">
      <c r="A30" s="111"/>
      <c r="B30" s="111"/>
      <c r="C30" s="111" t="s">
        <v>138</v>
      </c>
      <c r="D30" s="111" t="s">
        <v>45</v>
      </c>
      <c r="E30" s="111"/>
      <c r="F30" s="115">
        <v>1.6559999999999999</v>
      </c>
      <c r="G30" s="115">
        <v>274</v>
      </c>
      <c r="H30" s="115">
        <v>4.68</v>
      </c>
      <c r="I30" s="115">
        <v>453.74399999999997</v>
      </c>
      <c r="J30" s="115">
        <v>0</v>
      </c>
      <c r="K30" s="115">
        <v>453.74399999999997</v>
      </c>
      <c r="L30" s="115">
        <v>0</v>
      </c>
      <c r="M30" s="115">
        <v>453.74399999999997</v>
      </c>
      <c r="N30" s="110"/>
    </row>
    <row r="31" spans="1:14" x14ac:dyDescent="0.2">
      <c r="A31" s="111"/>
      <c r="B31" s="111" t="s">
        <v>127</v>
      </c>
      <c r="C31" s="111" t="s">
        <v>137</v>
      </c>
      <c r="D31" s="111" t="s">
        <v>138</v>
      </c>
      <c r="E31" s="111"/>
      <c r="F31" s="115"/>
      <c r="G31" s="115"/>
      <c r="H31" s="115"/>
      <c r="I31" s="115"/>
      <c r="J31" s="115"/>
      <c r="K31" s="115"/>
      <c r="L31" s="115"/>
      <c r="M31" s="115">
        <v>1612</v>
      </c>
      <c r="N31" s="110"/>
    </row>
    <row r="32" spans="1:14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 t="s">
        <v>114</v>
      </c>
      <c r="M32" s="116">
        <v>2171.0392000000002</v>
      </c>
    </row>
    <row r="33" spans="2:4" ht="16" thickBot="1" x14ac:dyDescent="0.25"/>
    <row r="34" spans="2:4" x14ac:dyDescent="0.2">
      <c r="B34" s="117" t="s">
        <v>56</v>
      </c>
      <c r="C34" s="118" t="s">
        <v>175</v>
      </c>
      <c r="D34" s="119" t="s">
        <v>14</v>
      </c>
    </row>
    <row r="35" spans="2:4" x14ac:dyDescent="0.2">
      <c r="B35" s="120">
        <v>1</v>
      </c>
      <c r="C35" s="121" t="s">
        <v>176</v>
      </c>
      <c r="D35" s="122">
        <f>K4</f>
        <v>3148.0820800000001</v>
      </c>
    </row>
    <row r="36" spans="2:4" x14ac:dyDescent="0.2">
      <c r="B36" s="120">
        <v>2</v>
      </c>
      <c r="C36" s="121" t="s">
        <v>176</v>
      </c>
      <c r="D36" s="122">
        <f>K9</f>
        <v>3719.2999199999999</v>
      </c>
    </row>
    <row r="37" spans="2:4" x14ac:dyDescent="0.2">
      <c r="B37" s="120">
        <v>3</v>
      </c>
      <c r="C37" s="121" t="s">
        <v>176</v>
      </c>
      <c r="D37" s="123">
        <f>K14</f>
        <v>1696.9340999999999</v>
      </c>
    </row>
    <row r="38" spans="2:4" x14ac:dyDescent="0.2">
      <c r="B38" s="120">
        <v>4</v>
      </c>
      <c r="C38" s="121" t="s">
        <v>176</v>
      </c>
      <c r="D38" s="122">
        <f>K23</f>
        <v>1827.8231599999999</v>
      </c>
    </row>
    <row r="39" spans="2:4" ht="16" thickBot="1" x14ac:dyDescent="0.25">
      <c r="B39" s="124">
        <v>5</v>
      </c>
      <c r="C39" s="125" t="s">
        <v>177</v>
      </c>
      <c r="D39" s="126">
        <f>M32</f>
        <v>2171.0392000000002</v>
      </c>
    </row>
    <row r="40" spans="2:4" ht="16" thickBot="1" x14ac:dyDescent="0.25"/>
    <row r="41" spans="2:4" ht="16" thickBot="1" x14ac:dyDescent="0.25">
      <c r="C41" s="127" t="s">
        <v>114</v>
      </c>
      <c r="D41" s="128">
        <f>SUM(D35:D39)</f>
        <v>12563.178459999999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C10" sqref="C10"/>
    </sheetView>
  </sheetViews>
  <sheetFormatPr baseColWidth="10" defaultColWidth="8.83203125" defaultRowHeight="15" x14ac:dyDescent="0.2"/>
  <sheetData>
    <row r="3" spans="2:8" x14ac:dyDescent="0.2">
      <c r="B3" s="22"/>
      <c r="C3" s="22"/>
      <c r="D3" s="22"/>
      <c r="E3" s="22"/>
      <c r="F3" s="140" t="s">
        <v>88</v>
      </c>
      <c r="G3" s="140"/>
      <c r="H3" s="140"/>
    </row>
    <row r="4" spans="2:8" x14ac:dyDescent="0.2">
      <c r="B4" s="22"/>
      <c r="C4" s="22"/>
      <c r="D4" s="22"/>
      <c r="E4" s="22"/>
      <c r="F4" s="140" t="s">
        <v>89</v>
      </c>
      <c r="G4" s="140"/>
      <c r="H4" s="140"/>
    </row>
    <row r="5" spans="2:8" x14ac:dyDescent="0.2">
      <c r="B5" s="22" t="s">
        <v>70</v>
      </c>
      <c r="C5" s="22" t="s">
        <v>80</v>
      </c>
      <c r="D5" s="22"/>
      <c r="E5" s="22" t="s">
        <v>73</v>
      </c>
      <c r="F5" s="22" t="s">
        <v>79</v>
      </c>
      <c r="G5" s="22" t="s">
        <v>78</v>
      </c>
      <c r="H5" s="22" t="s">
        <v>61</v>
      </c>
    </row>
    <row r="6" spans="2:8" x14ac:dyDescent="0.2">
      <c r="B6" s="136" t="s">
        <v>81</v>
      </c>
      <c r="C6" s="136" t="s">
        <v>143</v>
      </c>
      <c r="D6" s="30"/>
      <c r="E6" s="22" t="s">
        <v>74</v>
      </c>
      <c r="F6" s="22">
        <v>200</v>
      </c>
      <c r="G6" s="22">
        <v>425</v>
      </c>
      <c r="H6" s="136">
        <f>SUM(F6:G9)</f>
        <v>1825</v>
      </c>
    </row>
    <row r="7" spans="2:8" x14ac:dyDescent="0.2">
      <c r="B7" s="136"/>
      <c r="C7" s="136"/>
      <c r="D7" s="30"/>
      <c r="E7" s="22" t="s">
        <v>75</v>
      </c>
      <c r="F7" s="22">
        <v>100</v>
      </c>
      <c r="G7" s="22">
        <v>300</v>
      </c>
      <c r="H7" s="136"/>
    </row>
    <row r="8" spans="2:8" x14ac:dyDescent="0.2">
      <c r="B8" s="136"/>
      <c r="C8" s="136"/>
      <c r="D8" s="30"/>
      <c r="E8" s="22" t="s">
        <v>76</v>
      </c>
      <c r="F8" s="22">
        <v>100</v>
      </c>
      <c r="G8" s="22">
        <v>300</v>
      </c>
      <c r="H8" s="136"/>
    </row>
    <row r="9" spans="2:8" x14ac:dyDescent="0.2">
      <c r="B9" s="136"/>
      <c r="C9" s="136"/>
      <c r="D9" s="30"/>
      <c r="E9" s="22" t="s">
        <v>77</v>
      </c>
      <c r="F9" s="22">
        <v>100</v>
      </c>
      <c r="G9" s="22">
        <v>300</v>
      </c>
      <c r="H9" s="136"/>
    </row>
  </sheetData>
  <mergeCells count="5">
    <mergeCell ref="F3:H3"/>
    <mergeCell ref="F4:H4"/>
    <mergeCell ref="B6:B9"/>
    <mergeCell ref="C6:C9"/>
    <mergeCell ref="H6:H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B2" sqref="B2:J6"/>
    </sheetView>
  </sheetViews>
  <sheetFormatPr baseColWidth="10" defaultColWidth="8.83203125" defaultRowHeight="15" x14ac:dyDescent="0.2"/>
  <cols>
    <col min="2" max="2" width="22.83203125" customWidth="1"/>
    <col min="3" max="3" width="27.5" bestFit="1" customWidth="1"/>
    <col min="4" max="4" width="14" bestFit="1" customWidth="1"/>
    <col min="5" max="5" width="13.33203125" bestFit="1" customWidth="1"/>
    <col min="7" max="7" width="13.83203125" bestFit="1" customWidth="1"/>
    <col min="8" max="8" width="17.33203125" bestFit="1" customWidth="1"/>
    <col min="9" max="9" width="15.5" bestFit="1" customWidth="1"/>
    <col min="10" max="10" width="11.83203125" bestFit="1" customWidth="1"/>
  </cols>
  <sheetData>
    <row r="2" spans="2:10" ht="16" x14ac:dyDescent="0.2">
      <c r="B2" s="162" t="s">
        <v>162</v>
      </c>
      <c r="C2" s="162"/>
      <c r="D2" s="162"/>
      <c r="E2" s="162"/>
      <c r="F2" s="162"/>
      <c r="G2" s="102"/>
      <c r="H2" s="102"/>
      <c r="I2" s="102"/>
      <c r="J2" s="103"/>
    </row>
    <row r="3" spans="2:10" ht="16" x14ac:dyDescent="0.2">
      <c r="B3" s="11" t="s">
        <v>19</v>
      </c>
      <c r="C3" s="11" t="s">
        <v>128</v>
      </c>
      <c r="D3" s="11" t="s">
        <v>163</v>
      </c>
      <c r="E3" s="11" t="s">
        <v>42</v>
      </c>
      <c r="F3" s="11" t="s">
        <v>43</v>
      </c>
      <c r="G3" s="104" t="s">
        <v>166</v>
      </c>
      <c r="H3" s="104" t="s">
        <v>167</v>
      </c>
      <c r="I3" s="104" t="s">
        <v>168</v>
      </c>
      <c r="J3" s="104" t="s">
        <v>49</v>
      </c>
    </row>
    <row r="4" spans="2:10" x14ac:dyDescent="0.2">
      <c r="B4" s="163" t="s">
        <v>164</v>
      </c>
      <c r="C4" s="130" t="s">
        <v>165</v>
      </c>
      <c r="D4" s="105" t="s">
        <v>109</v>
      </c>
      <c r="E4" s="3" t="s">
        <v>45</v>
      </c>
      <c r="F4" s="3">
        <v>1</v>
      </c>
      <c r="G4" s="106">
        <v>3000</v>
      </c>
      <c r="H4" s="106">
        <v>800</v>
      </c>
      <c r="I4" s="106">
        <v>240</v>
      </c>
      <c r="J4" s="107">
        <f>G4+H4+I4</f>
        <v>4040</v>
      </c>
    </row>
    <row r="5" spans="2:10" x14ac:dyDescent="0.2">
      <c r="B5" s="163"/>
      <c r="C5" s="130"/>
      <c r="D5" s="6" t="s">
        <v>110</v>
      </c>
      <c r="E5" s="4" t="s">
        <v>45</v>
      </c>
      <c r="F5" s="4">
        <v>2</v>
      </c>
      <c r="G5" s="108">
        <v>2500</v>
      </c>
      <c r="H5" s="108">
        <v>650</v>
      </c>
      <c r="I5" s="108">
        <v>240</v>
      </c>
      <c r="J5" s="109">
        <f t="shared" ref="J5:J6" si="0">G5+H5+I5</f>
        <v>3390</v>
      </c>
    </row>
    <row r="6" spans="2:10" x14ac:dyDescent="0.2">
      <c r="B6" s="163"/>
      <c r="C6" s="130"/>
      <c r="D6" s="6" t="s">
        <v>111</v>
      </c>
      <c r="E6" s="4" t="s">
        <v>45</v>
      </c>
      <c r="F6" s="4">
        <v>3</v>
      </c>
      <c r="G6" s="108">
        <v>2500</v>
      </c>
      <c r="H6" s="108">
        <v>600</v>
      </c>
      <c r="I6" s="108">
        <v>240</v>
      </c>
      <c r="J6" s="109">
        <f t="shared" si="0"/>
        <v>3340</v>
      </c>
    </row>
  </sheetData>
  <mergeCells count="3">
    <mergeCell ref="B2:F2"/>
    <mergeCell ref="B4:B6"/>
    <mergeCell ref="C4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4" zoomScale="90" zoomScaleNormal="90" zoomScalePageLayoutView="90" workbookViewId="0">
      <selection activeCell="A9" sqref="A9:A11"/>
    </sheetView>
  </sheetViews>
  <sheetFormatPr baseColWidth="10" defaultColWidth="8.83203125" defaultRowHeight="15" x14ac:dyDescent="0.2"/>
  <cols>
    <col min="1" max="1" width="20.6640625" customWidth="1"/>
    <col min="2" max="2" width="12" bestFit="1" customWidth="1"/>
    <col min="3" max="3" width="14.6640625" bestFit="1" customWidth="1"/>
    <col min="4" max="4" width="13.33203125" bestFit="1" customWidth="1"/>
    <col min="5" max="5" width="7.1640625" bestFit="1" customWidth="1"/>
    <col min="6" max="6" width="11.33203125" customWidth="1"/>
    <col min="7" max="7" width="9.33203125" bestFit="1" customWidth="1"/>
    <col min="8" max="8" width="12.33203125" customWidth="1"/>
    <col min="10" max="10" width="12.6640625" bestFit="1" customWidth="1"/>
  </cols>
  <sheetData>
    <row r="1" spans="1:13" ht="16" x14ac:dyDescent="0.2">
      <c r="A1" s="131" t="s">
        <v>18</v>
      </c>
      <c r="B1" s="131"/>
      <c r="C1" s="131"/>
      <c r="D1" s="131"/>
      <c r="E1" s="131"/>
      <c r="F1" s="131"/>
      <c r="G1" s="131"/>
    </row>
    <row r="2" spans="1:13" ht="32" x14ac:dyDescent="0.2">
      <c r="A2" s="2" t="s">
        <v>19</v>
      </c>
      <c r="B2" s="14" t="s">
        <v>40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J2" s="10"/>
    </row>
    <row r="3" spans="1:13" ht="45" x14ac:dyDescent="0.2">
      <c r="A3" s="17" t="s">
        <v>25</v>
      </c>
      <c r="B3" s="4" t="s">
        <v>26</v>
      </c>
      <c r="C3" s="5">
        <v>1</v>
      </c>
      <c r="D3" s="6" t="s">
        <v>27</v>
      </c>
      <c r="E3" s="6" t="s">
        <v>28</v>
      </c>
      <c r="F3" s="6" t="s">
        <v>29</v>
      </c>
      <c r="G3" s="7">
        <v>154037</v>
      </c>
      <c r="J3" s="10"/>
    </row>
    <row r="4" spans="1:13" ht="30" x14ac:dyDescent="0.2">
      <c r="A4" s="17" t="s">
        <v>30</v>
      </c>
      <c r="B4" s="4" t="s">
        <v>26</v>
      </c>
      <c r="C4" s="5">
        <v>1</v>
      </c>
      <c r="D4" s="6" t="s">
        <v>31</v>
      </c>
      <c r="E4" s="6" t="s">
        <v>32</v>
      </c>
      <c r="F4" s="6" t="s">
        <v>33</v>
      </c>
      <c r="G4" s="7">
        <v>144190</v>
      </c>
      <c r="J4" s="10"/>
    </row>
    <row r="5" spans="1:13" ht="30" x14ac:dyDescent="0.2">
      <c r="A5" s="17" t="s">
        <v>34</v>
      </c>
      <c r="B5" s="4" t="s">
        <v>35</v>
      </c>
      <c r="C5" s="5">
        <v>1</v>
      </c>
      <c r="D5" s="8" t="s">
        <v>36</v>
      </c>
      <c r="E5" s="8" t="s">
        <v>36</v>
      </c>
      <c r="F5" s="8" t="s">
        <v>36</v>
      </c>
      <c r="G5" s="7">
        <v>2100</v>
      </c>
    </row>
    <row r="6" spans="1:13" ht="30" x14ac:dyDescent="0.2">
      <c r="A6" s="17" t="s">
        <v>37</v>
      </c>
      <c r="B6" s="4" t="s">
        <v>26</v>
      </c>
      <c r="C6" s="5">
        <v>1</v>
      </c>
      <c r="D6" s="6" t="s">
        <v>38</v>
      </c>
      <c r="E6" s="6" t="s">
        <v>28</v>
      </c>
      <c r="F6" s="6" t="s">
        <v>39</v>
      </c>
      <c r="G6" s="9">
        <v>124402.5</v>
      </c>
    </row>
    <row r="7" spans="1:13" x14ac:dyDescent="0.2">
      <c r="A7" s="20" t="s">
        <v>94</v>
      </c>
    </row>
    <row r="8" spans="1:13" ht="32" x14ac:dyDescent="0.2">
      <c r="A8" s="11" t="s">
        <v>19</v>
      </c>
      <c r="B8" s="12" t="s">
        <v>40</v>
      </c>
      <c r="C8" s="13" t="s">
        <v>41</v>
      </c>
      <c r="D8" s="13" t="s">
        <v>42</v>
      </c>
      <c r="E8" s="11" t="s">
        <v>43</v>
      </c>
      <c r="F8" s="15" t="s">
        <v>48</v>
      </c>
      <c r="G8" s="15" t="s">
        <v>50</v>
      </c>
      <c r="H8" s="15" t="s">
        <v>52</v>
      </c>
      <c r="I8" s="15" t="s">
        <v>51</v>
      </c>
      <c r="J8" s="18" t="s">
        <v>64</v>
      </c>
      <c r="K8" s="18" t="s">
        <v>49</v>
      </c>
      <c r="L8" s="18" t="s">
        <v>92</v>
      </c>
      <c r="M8" s="18" t="s">
        <v>93</v>
      </c>
    </row>
    <row r="9" spans="1:13" x14ac:dyDescent="0.2">
      <c r="A9" s="129" t="s">
        <v>25</v>
      </c>
      <c r="B9" s="130" t="s">
        <v>26</v>
      </c>
      <c r="C9" s="6" t="s">
        <v>44</v>
      </c>
      <c r="D9" s="6" t="s">
        <v>45</v>
      </c>
      <c r="E9" s="4">
        <v>2</v>
      </c>
      <c r="F9" s="16">
        <v>1.4501000000000002</v>
      </c>
      <c r="G9">
        <v>1366</v>
      </c>
      <c r="H9">
        <v>20</v>
      </c>
      <c r="I9">
        <f>F9*G9</f>
        <v>1980.8366000000003</v>
      </c>
      <c r="J9" s="10">
        <v>1825</v>
      </c>
      <c r="K9" s="10">
        <f>SUM(I9:J9)</f>
        <v>3805.8366000000005</v>
      </c>
      <c r="L9" s="10">
        <v>14000</v>
      </c>
      <c r="M9">
        <f>SUM(K9:L9)</f>
        <v>17805.836600000002</v>
      </c>
    </row>
    <row r="10" spans="1:13" x14ac:dyDescent="0.2">
      <c r="A10" s="129"/>
      <c r="B10" s="130"/>
      <c r="C10" s="6" t="s">
        <v>46</v>
      </c>
      <c r="D10" s="6" t="s">
        <v>45</v>
      </c>
      <c r="E10" s="4">
        <v>2</v>
      </c>
      <c r="F10" s="16">
        <v>1.7701</v>
      </c>
      <c r="G10">
        <v>926</v>
      </c>
      <c r="H10">
        <v>14.03</v>
      </c>
      <c r="I10">
        <f t="shared" ref="I10:I11" si="0">F10*G10</f>
        <v>1639.1125999999999</v>
      </c>
      <c r="J10" s="10">
        <v>1200</v>
      </c>
      <c r="K10" s="48">
        <f>SUM(I10:J10)</f>
        <v>2839.1125999999999</v>
      </c>
      <c r="L10" s="10">
        <v>14000</v>
      </c>
      <c r="M10">
        <f t="shared" ref="M10:M11" si="1">SUM(K10:L10)</f>
        <v>16839.1126</v>
      </c>
    </row>
    <row r="11" spans="1:13" x14ac:dyDescent="0.2">
      <c r="A11" s="129"/>
      <c r="B11" s="130"/>
      <c r="C11" s="6" t="s">
        <v>47</v>
      </c>
      <c r="D11" s="6" t="s">
        <v>45</v>
      </c>
      <c r="E11" s="4">
        <v>2</v>
      </c>
      <c r="F11" s="16">
        <v>1.1901000000000002</v>
      </c>
      <c r="G11">
        <v>1084</v>
      </c>
      <c r="H11">
        <v>16</v>
      </c>
      <c r="I11">
        <f t="shared" si="0"/>
        <v>1290.0684000000001</v>
      </c>
      <c r="J11" s="10">
        <v>1600</v>
      </c>
      <c r="K11" s="10">
        <f>SUM(I11:J11)</f>
        <v>2890.0684000000001</v>
      </c>
      <c r="L11" s="10">
        <v>14000</v>
      </c>
      <c r="M11">
        <f t="shared" si="1"/>
        <v>16890.0684</v>
      </c>
    </row>
    <row r="13" spans="1:13" x14ac:dyDescent="0.2">
      <c r="A13" s="21" t="s">
        <v>95</v>
      </c>
    </row>
    <row r="15" spans="1:13" ht="32" x14ac:dyDescent="0.2">
      <c r="A15" s="11" t="s">
        <v>19</v>
      </c>
      <c r="B15" s="12" t="s">
        <v>40</v>
      </c>
      <c r="C15" s="13" t="s">
        <v>41</v>
      </c>
      <c r="D15" s="13" t="s">
        <v>42</v>
      </c>
      <c r="E15" s="11" t="s">
        <v>43</v>
      </c>
      <c r="F15" s="15" t="s">
        <v>48</v>
      </c>
      <c r="G15" s="15" t="s">
        <v>50</v>
      </c>
      <c r="H15" s="15" t="s">
        <v>52</v>
      </c>
      <c r="I15" s="15" t="s">
        <v>51</v>
      </c>
      <c r="J15" s="18" t="s">
        <v>64</v>
      </c>
      <c r="K15" s="18" t="s">
        <v>49</v>
      </c>
      <c r="L15" s="18" t="s">
        <v>92</v>
      </c>
      <c r="M15" s="18" t="s">
        <v>93</v>
      </c>
    </row>
    <row r="16" spans="1:13" x14ac:dyDescent="0.2">
      <c r="A16" s="129" t="s">
        <v>25</v>
      </c>
      <c r="B16" s="130" t="s">
        <v>26</v>
      </c>
      <c r="C16" s="6" t="s">
        <v>44</v>
      </c>
      <c r="D16" s="6" t="s">
        <v>45</v>
      </c>
      <c r="E16" s="4">
        <v>2</v>
      </c>
      <c r="F16" s="16">
        <f>1.15*F9</f>
        <v>1.6676150000000001</v>
      </c>
      <c r="G16">
        <v>1366</v>
      </c>
      <c r="H16">
        <v>20</v>
      </c>
      <c r="I16">
        <f>F16*G16</f>
        <v>2277.96209</v>
      </c>
      <c r="J16" s="10">
        <v>1825</v>
      </c>
      <c r="K16" s="10">
        <f>SUM(I16:J16)</f>
        <v>4102.96209</v>
      </c>
      <c r="L16" s="10">
        <v>12000</v>
      </c>
      <c r="M16">
        <f>SUM(K16:L16)</f>
        <v>16102.962090000001</v>
      </c>
    </row>
    <row r="17" spans="1:13" x14ac:dyDescent="0.2">
      <c r="A17" s="129"/>
      <c r="B17" s="130"/>
      <c r="C17" s="6" t="s">
        <v>46</v>
      </c>
      <c r="D17" s="6" t="s">
        <v>45</v>
      </c>
      <c r="E17" s="4">
        <v>2</v>
      </c>
      <c r="F17" s="16">
        <f>1.15*F10</f>
        <v>2.035615</v>
      </c>
      <c r="G17">
        <v>926</v>
      </c>
      <c r="H17">
        <v>14.03</v>
      </c>
      <c r="I17">
        <f t="shared" ref="I17:I18" si="2">F17*G17</f>
        <v>1884.9794899999999</v>
      </c>
      <c r="J17" s="10">
        <v>1200</v>
      </c>
      <c r="K17" s="48">
        <f>SUM(I17:J17)</f>
        <v>3084.9794899999997</v>
      </c>
      <c r="L17" s="10">
        <v>12000</v>
      </c>
      <c r="M17">
        <f t="shared" ref="M17:M18" si="3">SUM(K17:L17)</f>
        <v>15084.97949</v>
      </c>
    </row>
    <row r="18" spans="1:13" x14ac:dyDescent="0.2">
      <c r="A18" s="129"/>
      <c r="B18" s="130"/>
      <c r="C18" s="6" t="s">
        <v>47</v>
      </c>
      <c r="D18" s="6" t="s">
        <v>45</v>
      </c>
      <c r="E18" s="4">
        <v>2</v>
      </c>
      <c r="F18" s="16">
        <f>1.15*F11</f>
        <v>1.3686150000000001</v>
      </c>
      <c r="G18">
        <v>1084</v>
      </c>
      <c r="H18">
        <v>16</v>
      </c>
      <c r="I18">
        <f t="shared" si="2"/>
        <v>1483.5786600000001</v>
      </c>
      <c r="J18" s="10">
        <v>1600</v>
      </c>
      <c r="K18" s="10">
        <f>SUM(I18:J18)</f>
        <v>3083.5786600000001</v>
      </c>
      <c r="L18" s="10">
        <v>12000</v>
      </c>
      <c r="M18">
        <f t="shared" si="3"/>
        <v>15083.578659999999</v>
      </c>
    </row>
    <row r="20" spans="1:13" x14ac:dyDescent="0.2">
      <c r="A20" s="21" t="s">
        <v>96</v>
      </c>
    </row>
    <row r="22" spans="1:13" ht="32" x14ac:dyDescent="0.2">
      <c r="A22" s="11" t="s">
        <v>19</v>
      </c>
      <c r="B22" s="12" t="s">
        <v>40</v>
      </c>
      <c r="C22" s="13" t="s">
        <v>41</v>
      </c>
      <c r="D22" s="13" t="s">
        <v>42</v>
      </c>
      <c r="E22" s="11" t="s">
        <v>43</v>
      </c>
      <c r="F22" s="15" t="s">
        <v>48</v>
      </c>
      <c r="G22" s="15" t="s">
        <v>50</v>
      </c>
      <c r="H22" s="15" t="s">
        <v>52</v>
      </c>
      <c r="I22" s="15" t="s">
        <v>51</v>
      </c>
      <c r="J22" s="18" t="s">
        <v>64</v>
      </c>
      <c r="K22" s="18" t="s">
        <v>49</v>
      </c>
      <c r="L22" s="18" t="s">
        <v>92</v>
      </c>
      <c r="M22" s="18" t="s">
        <v>93</v>
      </c>
    </row>
    <row r="23" spans="1:13" x14ac:dyDescent="0.2">
      <c r="A23" s="129" t="s">
        <v>25</v>
      </c>
      <c r="B23" s="130" t="s">
        <v>26</v>
      </c>
      <c r="C23" s="6" t="s">
        <v>44</v>
      </c>
      <c r="D23" s="6" t="s">
        <v>45</v>
      </c>
      <c r="E23" s="4">
        <v>2</v>
      </c>
      <c r="F23" s="16">
        <f>1.15*F9</f>
        <v>1.6676150000000001</v>
      </c>
      <c r="G23">
        <v>1366</v>
      </c>
      <c r="H23">
        <v>20</v>
      </c>
      <c r="I23">
        <f>F23*G23</f>
        <v>2277.96209</v>
      </c>
      <c r="J23" s="10">
        <v>1825</v>
      </c>
      <c r="K23" s="10">
        <f>SUM(I23:J23)</f>
        <v>4102.96209</v>
      </c>
      <c r="L23" s="10">
        <v>12000</v>
      </c>
      <c r="M23">
        <f>SUM(K23:L23)</f>
        <v>16102.962090000001</v>
      </c>
    </row>
    <row r="24" spans="1:13" x14ac:dyDescent="0.2">
      <c r="A24" s="129"/>
      <c r="B24" s="130"/>
      <c r="C24" s="6" t="s">
        <v>46</v>
      </c>
      <c r="D24" s="6" t="s">
        <v>45</v>
      </c>
      <c r="E24" s="4">
        <v>2</v>
      </c>
      <c r="F24" s="16">
        <f t="shared" ref="F24:F25" si="4">1.15*F10</f>
        <v>2.035615</v>
      </c>
      <c r="G24">
        <v>926</v>
      </c>
      <c r="H24">
        <v>14.03</v>
      </c>
      <c r="I24">
        <f t="shared" ref="I24:I25" si="5">F24*G24</f>
        <v>1884.9794899999999</v>
      </c>
      <c r="J24" s="10">
        <v>1200</v>
      </c>
      <c r="K24" s="48">
        <f>SUM(I24:J24)</f>
        <v>3084.9794899999997</v>
      </c>
      <c r="L24" s="10">
        <v>12000</v>
      </c>
      <c r="M24">
        <f t="shared" ref="M24:M25" si="6">SUM(K24:L24)</f>
        <v>15084.97949</v>
      </c>
    </row>
    <row r="25" spans="1:13" x14ac:dyDescent="0.2">
      <c r="A25" s="129"/>
      <c r="B25" s="130"/>
      <c r="C25" s="6" t="s">
        <v>47</v>
      </c>
      <c r="D25" s="6" t="s">
        <v>45</v>
      </c>
      <c r="E25" s="4">
        <v>2</v>
      </c>
      <c r="F25" s="16">
        <f t="shared" si="4"/>
        <v>1.3686150000000001</v>
      </c>
      <c r="G25">
        <v>1084</v>
      </c>
      <c r="H25">
        <v>16</v>
      </c>
      <c r="I25">
        <f t="shared" si="5"/>
        <v>1483.5786600000001</v>
      </c>
      <c r="J25" s="10">
        <v>1600</v>
      </c>
      <c r="K25" s="10">
        <f>SUM(I25:J25)</f>
        <v>3083.5786600000001</v>
      </c>
      <c r="L25" s="10">
        <v>12000</v>
      </c>
      <c r="M25">
        <f t="shared" si="6"/>
        <v>15083.578659999999</v>
      </c>
    </row>
    <row r="27" spans="1:13" x14ac:dyDescent="0.2">
      <c r="A27" s="21" t="s">
        <v>97</v>
      </c>
    </row>
    <row r="29" spans="1:13" ht="32" x14ac:dyDescent="0.2">
      <c r="A29" s="11" t="s">
        <v>19</v>
      </c>
      <c r="B29" s="12" t="s">
        <v>40</v>
      </c>
      <c r="C29" s="13" t="s">
        <v>41</v>
      </c>
      <c r="D29" s="13" t="s">
        <v>42</v>
      </c>
      <c r="E29" s="11" t="s">
        <v>43</v>
      </c>
      <c r="F29" s="15" t="s">
        <v>48</v>
      </c>
      <c r="G29" s="15" t="s">
        <v>50</v>
      </c>
      <c r="H29" s="15" t="s">
        <v>52</v>
      </c>
      <c r="I29" s="15" t="s">
        <v>51</v>
      </c>
      <c r="J29" s="18" t="s">
        <v>64</v>
      </c>
      <c r="K29" s="18" t="s">
        <v>49</v>
      </c>
      <c r="L29" s="18" t="s">
        <v>92</v>
      </c>
      <c r="M29" s="18" t="s">
        <v>93</v>
      </c>
    </row>
    <row r="30" spans="1:13" x14ac:dyDescent="0.2">
      <c r="A30" s="129" t="s">
        <v>25</v>
      </c>
      <c r="B30" s="130" t="s">
        <v>26</v>
      </c>
      <c r="C30" s="6" t="s">
        <v>44</v>
      </c>
      <c r="D30" s="6" t="s">
        <v>45</v>
      </c>
      <c r="E30" s="4">
        <v>2</v>
      </c>
      <c r="F30" s="16">
        <f>1.2*F9</f>
        <v>1.7401200000000001</v>
      </c>
      <c r="G30">
        <v>1366</v>
      </c>
      <c r="H30">
        <v>20</v>
      </c>
      <c r="I30">
        <f>F30*G30</f>
        <v>2377.0039200000001</v>
      </c>
      <c r="J30" s="10">
        <v>1825</v>
      </c>
      <c r="K30" s="10">
        <f>SUM(I30:J30)</f>
        <v>4202.0039200000001</v>
      </c>
      <c r="L30" s="10">
        <v>0</v>
      </c>
      <c r="M30">
        <f>SUM(K30:L30)</f>
        <v>4202.0039200000001</v>
      </c>
    </row>
    <row r="31" spans="1:13" x14ac:dyDescent="0.2">
      <c r="A31" s="129"/>
      <c r="B31" s="130"/>
      <c r="C31" s="6" t="s">
        <v>46</v>
      </c>
      <c r="D31" s="6" t="s">
        <v>45</v>
      </c>
      <c r="E31" s="4">
        <v>2</v>
      </c>
      <c r="F31" s="16">
        <f t="shared" ref="F31:F32" si="7">1.2*F10</f>
        <v>2.12412</v>
      </c>
      <c r="G31">
        <v>926</v>
      </c>
      <c r="H31">
        <v>14.03</v>
      </c>
      <c r="I31">
        <f t="shared" ref="I31:I32" si="8">F31*G31</f>
        <v>1966.9351200000001</v>
      </c>
      <c r="J31" s="10">
        <v>1200</v>
      </c>
      <c r="K31" s="48">
        <f>SUM(I31:J31)</f>
        <v>3166.9351200000001</v>
      </c>
      <c r="L31" s="10">
        <v>0</v>
      </c>
      <c r="M31">
        <f t="shared" ref="M31:M32" si="9">SUM(K31:L31)</f>
        <v>3166.9351200000001</v>
      </c>
    </row>
    <row r="32" spans="1:13" x14ac:dyDescent="0.2">
      <c r="A32" s="129"/>
      <c r="B32" s="130"/>
      <c r="C32" s="25" t="s">
        <v>47</v>
      </c>
      <c r="D32" s="25" t="s">
        <v>45</v>
      </c>
      <c r="E32" s="26">
        <v>2</v>
      </c>
      <c r="F32" s="27">
        <f t="shared" si="7"/>
        <v>1.4281200000000001</v>
      </c>
      <c r="G32" s="28">
        <v>1084</v>
      </c>
      <c r="H32" s="28">
        <v>16</v>
      </c>
      <c r="I32" s="28">
        <f t="shared" si="8"/>
        <v>1548.0820800000001</v>
      </c>
      <c r="J32" s="29">
        <v>1600</v>
      </c>
      <c r="K32" s="29">
        <f>SUM(I32:J32)</f>
        <v>3148.0820800000001</v>
      </c>
      <c r="L32" s="29">
        <v>0</v>
      </c>
      <c r="M32" s="28">
        <f t="shared" si="9"/>
        <v>3148.0820800000001</v>
      </c>
    </row>
  </sheetData>
  <mergeCells count="9">
    <mergeCell ref="A23:A25"/>
    <mergeCell ref="B23:B25"/>
    <mergeCell ref="A30:A32"/>
    <mergeCell ref="B30:B32"/>
    <mergeCell ref="A1:G1"/>
    <mergeCell ref="A9:A11"/>
    <mergeCell ref="B9:B11"/>
    <mergeCell ref="A16:A18"/>
    <mergeCell ref="B16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zoomScale="90" zoomScaleNormal="90" zoomScalePageLayoutView="90" workbookViewId="0">
      <selection activeCell="Q12" sqref="Q12"/>
    </sheetView>
  </sheetViews>
  <sheetFormatPr baseColWidth="10" defaultColWidth="8.83203125" defaultRowHeight="15" x14ac:dyDescent="0.2"/>
  <cols>
    <col min="2" max="2" width="9.83203125" bestFit="1" customWidth="1"/>
    <col min="4" max="4" width="15.5" bestFit="1" customWidth="1"/>
    <col min="5" max="5" width="13.6640625" bestFit="1" customWidth="1"/>
    <col min="6" max="6" width="9.83203125" bestFit="1" customWidth="1"/>
    <col min="7" max="7" width="10.33203125" bestFit="1" customWidth="1"/>
    <col min="8" max="8" width="10.83203125" bestFit="1" customWidth="1"/>
    <col min="9" max="9" width="9.1640625" bestFit="1" customWidth="1"/>
    <col min="13" max="13" width="10.5" customWidth="1"/>
  </cols>
  <sheetData>
    <row r="3" spans="2:14" ht="20" customHeight="1" x14ac:dyDescent="0.2">
      <c r="B3" s="20" t="s">
        <v>94</v>
      </c>
    </row>
    <row r="4" spans="2:14" ht="64" x14ac:dyDescent="0.2">
      <c r="B4" s="11" t="s">
        <v>19</v>
      </c>
      <c r="C4" s="12" t="s">
        <v>40</v>
      </c>
      <c r="D4" s="13" t="s">
        <v>41</v>
      </c>
      <c r="E4" s="13" t="s">
        <v>42</v>
      </c>
      <c r="F4" s="11" t="s">
        <v>43</v>
      </c>
      <c r="G4" s="15" t="s">
        <v>48</v>
      </c>
      <c r="H4" s="15" t="s">
        <v>50</v>
      </c>
      <c r="I4" s="15" t="s">
        <v>52</v>
      </c>
      <c r="J4" s="15" t="s">
        <v>51</v>
      </c>
      <c r="K4" s="34" t="s">
        <v>64</v>
      </c>
      <c r="L4" s="34" t="s">
        <v>49</v>
      </c>
      <c r="M4" s="34" t="s">
        <v>92</v>
      </c>
      <c r="N4" s="34" t="s">
        <v>93</v>
      </c>
    </row>
    <row r="5" spans="2:14" x14ac:dyDescent="0.2">
      <c r="B5" s="129" t="s">
        <v>25</v>
      </c>
      <c r="C5" s="130" t="s">
        <v>26</v>
      </c>
      <c r="D5" s="6" t="s">
        <v>98</v>
      </c>
      <c r="E5" s="6" t="s">
        <v>45</v>
      </c>
      <c r="F5" s="4">
        <v>2</v>
      </c>
      <c r="G5" s="16">
        <v>1.3301000000000001</v>
      </c>
      <c r="H5" s="22">
        <v>1436</v>
      </c>
      <c r="I5" s="22">
        <v>20.399999999999999</v>
      </c>
      <c r="J5" s="22">
        <f>G5*H5</f>
        <v>1910.0236</v>
      </c>
      <c r="K5" s="37">
        <v>1539</v>
      </c>
      <c r="L5" s="37">
        <f>SUM(J5:K5)</f>
        <v>3449.0236</v>
      </c>
      <c r="M5" s="37">
        <v>12000</v>
      </c>
      <c r="N5" s="22">
        <f>SUM(L5:M5)</f>
        <v>15449.0236</v>
      </c>
    </row>
    <row r="6" spans="2:14" x14ac:dyDescent="0.2">
      <c r="B6" s="129"/>
      <c r="C6" s="130"/>
      <c r="D6" s="6" t="s">
        <v>99</v>
      </c>
      <c r="E6" s="6" t="s">
        <v>45</v>
      </c>
      <c r="F6" s="4">
        <v>2</v>
      </c>
      <c r="G6" s="16">
        <v>2.0901000000000001</v>
      </c>
      <c r="H6" s="22">
        <v>1358</v>
      </c>
      <c r="I6" s="22">
        <v>19.23</v>
      </c>
      <c r="J6" s="22">
        <f t="shared" ref="J6:J7" si="0">G6*H6</f>
        <v>2838.3558000000003</v>
      </c>
      <c r="K6" s="37">
        <v>1539</v>
      </c>
      <c r="L6" s="38">
        <f>SUM(J6:K6)</f>
        <v>4377.3558000000003</v>
      </c>
      <c r="M6" s="37">
        <v>12000</v>
      </c>
      <c r="N6" s="22">
        <f t="shared" ref="N6:N7" si="1">SUM(L6:M6)</f>
        <v>16377.355800000001</v>
      </c>
    </row>
    <row r="7" spans="2:14" x14ac:dyDescent="0.2">
      <c r="B7" s="129"/>
      <c r="C7" s="130"/>
      <c r="D7" s="6" t="s">
        <v>100</v>
      </c>
      <c r="E7" s="6" t="s">
        <v>45</v>
      </c>
      <c r="F7" s="4">
        <v>2</v>
      </c>
      <c r="G7" s="16">
        <v>1.3501000000000001</v>
      </c>
      <c r="H7" s="22">
        <v>1611</v>
      </c>
      <c r="I7" s="22">
        <v>24</v>
      </c>
      <c r="J7" s="22">
        <f t="shared" si="0"/>
        <v>2175.0111000000002</v>
      </c>
      <c r="K7" s="37">
        <v>2625</v>
      </c>
      <c r="L7" s="37">
        <f>SUM(J7:K7)</f>
        <v>4800.0110999999997</v>
      </c>
      <c r="M7" s="37">
        <v>12000</v>
      </c>
      <c r="N7" s="22">
        <f t="shared" si="1"/>
        <v>16800.0111</v>
      </c>
    </row>
    <row r="9" spans="2:14" x14ac:dyDescent="0.2">
      <c r="B9" s="21" t="s">
        <v>95</v>
      </c>
    </row>
    <row r="11" spans="2:14" ht="64" x14ac:dyDescent="0.2">
      <c r="B11" s="11" t="s">
        <v>19</v>
      </c>
      <c r="C11" s="12" t="s">
        <v>40</v>
      </c>
      <c r="D11" s="13" t="s">
        <v>41</v>
      </c>
      <c r="E11" s="13" t="s">
        <v>42</v>
      </c>
      <c r="F11" s="11" t="s">
        <v>43</v>
      </c>
      <c r="G11" s="15" t="s">
        <v>48</v>
      </c>
      <c r="H11" s="15" t="s">
        <v>50</v>
      </c>
      <c r="I11" s="15" t="s">
        <v>52</v>
      </c>
      <c r="J11" s="15" t="s">
        <v>51</v>
      </c>
      <c r="K11" s="34" t="s">
        <v>64</v>
      </c>
      <c r="L11" s="34" t="s">
        <v>49</v>
      </c>
      <c r="M11" s="34" t="s">
        <v>92</v>
      </c>
      <c r="N11" s="34" t="s">
        <v>93</v>
      </c>
    </row>
    <row r="12" spans="2:14" x14ac:dyDescent="0.2">
      <c r="B12" s="129" t="s">
        <v>25</v>
      </c>
      <c r="C12" s="130" t="s">
        <v>26</v>
      </c>
      <c r="D12" s="6" t="s">
        <v>98</v>
      </c>
      <c r="E12" s="6" t="s">
        <v>45</v>
      </c>
      <c r="F12" s="4">
        <v>2</v>
      </c>
      <c r="G12" s="16">
        <f>1.15*G5</f>
        <v>1.5296149999999999</v>
      </c>
      <c r="H12" s="22">
        <v>1366</v>
      </c>
      <c r="I12" s="37">
        <v>20</v>
      </c>
      <c r="J12" s="22">
        <f>G12*H12</f>
        <v>2089.4540899999997</v>
      </c>
      <c r="K12" s="37">
        <v>1539</v>
      </c>
      <c r="L12" s="37">
        <f>SUM(J12:K12)</f>
        <v>3628.4540899999997</v>
      </c>
      <c r="M12" s="37">
        <v>10000</v>
      </c>
      <c r="N12" s="22">
        <f>SUM(L12:M12)</f>
        <v>13628.454089999999</v>
      </c>
    </row>
    <row r="13" spans="2:14" x14ac:dyDescent="0.2">
      <c r="B13" s="129"/>
      <c r="C13" s="130"/>
      <c r="D13" s="6" t="s">
        <v>99</v>
      </c>
      <c r="E13" s="6" t="s">
        <v>45</v>
      </c>
      <c r="F13" s="4">
        <v>2</v>
      </c>
      <c r="G13" s="16">
        <f t="shared" ref="G13:G14" si="2">1.15*G6</f>
        <v>2.4036149999999998</v>
      </c>
      <c r="H13" s="22">
        <v>926</v>
      </c>
      <c r="I13" s="37">
        <v>14.03</v>
      </c>
      <c r="J13" s="22">
        <f t="shared" ref="J13:J14" si="3">G13*H13</f>
        <v>2225.7474899999997</v>
      </c>
      <c r="K13" s="37">
        <v>1539</v>
      </c>
      <c r="L13" s="38">
        <f>SUM(J13:K13)</f>
        <v>3764.7474899999997</v>
      </c>
      <c r="M13" s="37">
        <v>10000</v>
      </c>
      <c r="N13" s="22">
        <f t="shared" ref="N13:N14" si="4">SUM(L13:M13)</f>
        <v>13764.74749</v>
      </c>
    </row>
    <row r="14" spans="2:14" x14ac:dyDescent="0.2">
      <c r="B14" s="129"/>
      <c r="C14" s="130"/>
      <c r="D14" s="6" t="s">
        <v>100</v>
      </c>
      <c r="E14" s="6" t="s">
        <v>45</v>
      </c>
      <c r="F14" s="4">
        <v>2</v>
      </c>
      <c r="G14" s="16">
        <f t="shared" si="2"/>
        <v>1.5526150000000001</v>
      </c>
      <c r="H14" s="22">
        <v>1084</v>
      </c>
      <c r="I14" s="37">
        <v>16</v>
      </c>
      <c r="J14" s="22">
        <f t="shared" si="3"/>
        <v>1683.03466</v>
      </c>
      <c r="K14" s="37">
        <v>2625</v>
      </c>
      <c r="L14" s="37">
        <f>SUM(J14:K14)</f>
        <v>4308.0346600000003</v>
      </c>
      <c r="M14" s="37">
        <v>10000</v>
      </c>
      <c r="N14" s="22">
        <f t="shared" si="4"/>
        <v>14308.034660000001</v>
      </c>
    </row>
    <row r="16" spans="2:14" x14ac:dyDescent="0.2">
      <c r="B16" s="21" t="s">
        <v>96</v>
      </c>
    </row>
    <row r="18" spans="2:14" ht="64" x14ac:dyDescent="0.2">
      <c r="B18" s="11" t="s">
        <v>19</v>
      </c>
      <c r="C18" s="12" t="s">
        <v>40</v>
      </c>
      <c r="D18" s="13" t="s">
        <v>41</v>
      </c>
      <c r="E18" s="13" t="s">
        <v>42</v>
      </c>
      <c r="F18" s="11" t="s">
        <v>43</v>
      </c>
      <c r="G18" s="15" t="s">
        <v>48</v>
      </c>
      <c r="H18" s="15" t="s">
        <v>50</v>
      </c>
      <c r="I18" s="15" t="s">
        <v>52</v>
      </c>
      <c r="J18" s="15" t="s">
        <v>51</v>
      </c>
      <c r="K18" s="34" t="s">
        <v>64</v>
      </c>
      <c r="L18" s="34" t="s">
        <v>49</v>
      </c>
      <c r="M18" s="34" t="s">
        <v>92</v>
      </c>
      <c r="N18" s="34" t="s">
        <v>93</v>
      </c>
    </row>
    <row r="19" spans="2:14" x14ac:dyDescent="0.2">
      <c r="B19" s="129" t="s">
        <v>25</v>
      </c>
      <c r="C19" s="130" t="s">
        <v>26</v>
      </c>
      <c r="D19" s="6" t="s">
        <v>98</v>
      </c>
      <c r="E19" s="6" t="s">
        <v>45</v>
      </c>
      <c r="F19" s="4">
        <v>2</v>
      </c>
      <c r="G19" s="16">
        <f>1.15*G5</f>
        <v>1.5296149999999999</v>
      </c>
      <c r="H19" s="22">
        <v>1366</v>
      </c>
      <c r="I19" s="22">
        <v>20</v>
      </c>
      <c r="J19" s="22">
        <f>G19*H19</f>
        <v>2089.4540899999997</v>
      </c>
      <c r="K19" s="37">
        <v>1539</v>
      </c>
      <c r="L19" s="37">
        <f>SUM(J19:K19)</f>
        <v>3628.4540899999997</v>
      </c>
      <c r="M19" s="37">
        <v>10000</v>
      </c>
      <c r="N19" s="22">
        <f>SUM(L19:M19)</f>
        <v>13628.454089999999</v>
      </c>
    </row>
    <row r="20" spans="2:14" x14ac:dyDescent="0.2">
      <c r="B20" s="129"/>
      <c r="C20" s="130"/>
      <c r="D20" s="6" t="s">
        <v>99</v>
      </c>
      <c r="E20" s="6" t="s">
        <v>45</v>
      </c>
      <c r="F20" s="4">
        <v>2</v>
      </c>
      <c r="G20" s="16">
        <f t="shared" ref="G20:G21" si="5">1.15*G6</f>
        <v>2.4036149999999998</v>
      </c>
      <c r="H20" s="22">
        <v>926</v>
      </c>
      <c r="I20" s="22">
        <v>14.03</v>
      </c>
      <c r="J20" s="22">
        <f t="shared" ref="J20:J21" si="6">G20*H20</f>
        <v>2225.7474899999997</v>
      </c>
      <c r="K20" s="37">
        <v>1539</v>
      </c>
      <c r="L20" s="38">
        <f>SUM(J20:K20)</f>
        <v>3764.7474899999997</v>
      </c>
      <c r="M20" s="37">
        <v>10000</v>
      </c>
      <c r="N20" s="22">
        <f t="shared" ref="N20:N21" si="7">SUM(L20:M20)</f>
        <v>13764.74749</v>
      </c>
    </row>
    <row r="21" spans="2:14" x14ac:dyDescent="0.2">
      <c r="B21" s="129"/>
      <c r="C21" s="130"/>
      <c r="D21" s="6" t="s">
        <v>100</v>
      </c>
      <c r="E21" s="6" t="s">
        <v>45</v>
      </c>
      <c r="F21" s="4">
        <v>2</v>
      </c>
      <c r="G21" s="16">
        <f t="shared" si="5"/>
        <v>1.5526150000000001</v>
      </c>
      <c r="H21" s="22">
        <v>1084</v>
      </c>
      <c r="I21" s="22">
        <v>16</v>
      </c>
      <c r="J21" s="22">
        <f t="shared" si="6"/>
        <v>1683.03466</v>
      </c>
      <c r="K21" s="37">
        <v>2625</v>
      </c>
      <c r="L21" s="37">
        <f>SUM(J21:K21)</f>
        <v>4308.0346600000003</v>
      </c>
      <c r="M21" s="37">
        <v>10000</v>
      </c>
      <c r="N21" s="22">
        <f t="shared" si="7"/>
        <v>14308.034660000001</v>
      </c>
    </row>
    <row r="23" spans="2:14" x14ac:dyDescent="0.2">
      <c r="B23" s="21" t="s">
        <v>97</v>
      </c>
    </row>
    <row r="25" spans="2:14" ht="64" x14ac:dyDescent="0.2">
      <c r="B25" s="11" t="s">
        <v>19</v>
      </c>
      <c r="C25" s="12" t="s">
        <v>40</v>
      </c>
      <c r="D25" s="13" t="s">
        <v>41</v>
      </c>
      <c r="E25" s="13" t="s">
        <v>42</v>
      </c>
      <c r="F25" s="11" t="s">
        <v>43</v>
      </c>
      <c r="G25" s="15" t="s">
        <v>48</v>
      </c>
      <c r="H25" s="15" t="s">
        <v>50</v>
      </c>
      <c r="I25" s="15" t="s">
        <v>52</v>
      </c>
      <c r="J25" s="15" t="s">
        <v>51</v>
      </c>
      <c r="K25" s="34" t="s">
        <v>64</v>
      </c>
      <c r="L25" s="34" t="s">
        <v>49</v>
      </c>
      <c r="M25" s="34" t="s">
        <v>92</v>
      </c>
      <c r="N25" s="34" t="s">
        <v>93</v>
      </c>
    </row>
    <row r="26" spans="2:14" x14ac:dyDescent="0.2">
      <c r="B26" s="129" t="s">
        <v>25</v>
      </c>
      <c r="C26" s="130" t="s">
        <v>26</v>
      </c>
      <c r="D26" s="25" t="s">
        <v>98</v>
      </c>
      <c r="E26" s="25" t="s">
        <v>45</v>
      </c>
      <c r="F26" s="26">
        <v>2</v>
      </c>
      <c r="G26" s="27">
        <f>1.2*G5</f>
        <v>1.59612</v>
      </c>
      <c r="H26" s="35">
        <v>1366</v>
      </c>
      <c r="I26" s="35">
        <v>20</v>
      </c>
      <c r="J26" s="35">
        <f>G26*H26</f>
        <v>2180.2999199999999</v>
      </c>
      <c r="K26" s="36">
        <v>1539</v>
      </c>
      <c r="L26" s="36">
        <f>SUM(J26:K26)</f>
        <v>3719.2999199999999</v>
      </c>
      <c r="M26" s="36">
        <v>0</v>
      </c>
      <c r="N26" s="35">
        <f>SUM(L26:M26)</f>
        <v>3719.2999199999999</v>
      </c>
    </row>
    <row r="27" spans="2:14" x14ac:dyDescent="0.2">
      <c r="B27" s="129"/>
      <c r="C27" s="130"/>
      <c r="D27" s="6" t="s">
        <v>99</v>
      </c>
      <c r="E27" s="6" t="s">
        <v>45</v>
      </c>
      <c r="F27" s="4">
        <v>2</v>
      </c>
      <c r="G27" s="16">
        <f t="shared" ref="G27:G28" si="8">1.2*G6</f>
        <v>2.5081199999999999</v>
      </c>
      <c r="H27" s="22">
        <v>926</v>
      </c>
      <c r="I27" s="22">
        <v>14.03</v>
      </c>
      <c r="J27" s="22">
        <f t="shared" ref="J27:J28" si="9">G27*H27</f>
        <v>2322.5191199999999</v>
      </c>
      <c r="K27" s="37">
        <v>1539</v>
      </c>
      <c r="L27" s="38">
        <f>SUM(J27:K27)</f>
        <v>3861.5191199999999</v>
      </c>
      <c r="M27" s="37">
        <v>0</v>
      </c>
      <c r="N27" s="22">
        <f t="shared" ref="N27:N28" si="10">SUM(L27:M27)</f>
        <v>3861.5191199999999</v>
      </c>
    </row>
    <row r="28" spans="2:14" x14ac:dyDescent="0.2">
      <c r="B28" s="129"/>
      <c r="C28" s="130"/>
      <c r="D28" s="31" t="s">
        <v>100</v>
      </c>
      <c r="E28" s="31" t="s">
        <v>45</v>
      </c>
      <c r="F28" s="32">
        <v>2</v>
      </c>
      <c r="G28" s="33">
        <f t="shared" si="8"/>
        <v>1.62012</v>
      </c>
      <c r="H28" s="39">
        <v>1084</v>
      </c>
      <c r="I28" s="39">
        <v>16</v>
      </c>
      <c r="J28" s="39">
        <f t="shared" si="9"/>
        <v>1756.2100800000001</v>
      </c>
      <c r="K28" s="38">
        <v>2625</v>
      </c>
      <c r="L28" s="38">
        <f>SUM(J28:K28)</f>
        <v>4381.2100799999998</v>
      </c>
      <c r="M28" s="38">
        <v>0</v>
      </c>
      <c r="N28" s="39">
        <f t="shared" si="10"/>
        <v>4381.2100799999998</v>
      </c>
    </row>
  </sheetData>
  <mergeCells count="8">
    <mergeCell ref="B26:B28"/>
    <mergeCell ref="C26:C28"/>
    <mergeCell ref="B5:B7"/>
    <mergeCell ref="C5:C7"/>
    <mergeCell ref="B12:B14"/>
    <mergeCell ref="C12:C14"/>
    <mergeCell ref="B19:B21"/>
    <mergeCell ref="C19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workbookViewId="0">
      <selection activeCell="D6" sqref="D6:N6"/>
    </sheetView>
  </sheetViews>
  <sheetFormatPr baseColWidth="10" defaultColWidth="8.83203125" defaultRowHeight="15" x14ac:dyDescent="0.2"/>
  <cols>
    <col min="2" max="2" width="17.83203125" customWidth="1"/>
    <col min="4" max="4" width="15.1640625" bestFit="1" customWidth="1"/>
    <col min="5" max="5" width="13.33203125" bestFit="1" customWidth="1"/>
  </cols>
  <sheetData>
    <row r="3" spans="2:14" x14ac:dyDescent="0.2">
      <c r="B3" s="20" t="s">
        <v>94</v>
      </c>
    </row>
    <row r="4" spans="2:14" ht="64" x14ac:dyDescent="0.2">
      <c r="B4" s="11" t="s">
        <v>19</v>
      </c>
      <c r="C4" s="12" t="s">
        <v>40</v>
      </c>
      <c r="D4" s="13" t="s">
        <v>41</v>
      </c>
      <c r="E4" s="13" t="s">
        <v>42</v>
      </c>
      <c r="F4" s="11" t="s">
        <v>43</v>
      </c>
      <c r="G4" s="15" t="s">
        <v>48</v>
      </c>
      <c r="H4" s="15" t="s">
        <v>50</v>
      </c>
      <c r="I4" s="15" t="s">
        <v>52</v>
      </c>
      <c r="J4" s="15" t="s">
        <v>51</v>
      </c>
      <c r="K4" s="34" t="s">
        <v>64</v>
      </c>
      <c r="L4" s="34" t="s">
        <v>49</v>
      </c>
      <c r="M4" s="34" t="s">
        <v>92</v>
      </c>
      <c r="N4" s="34" t="s">
        <v>93</v>
      </c>
    </row>
    <row r="5" spans="2:14" x14ac:dyDescent="0.2">
      <c r="B5" s="129" t="s">
        <v>34</v>
      </c>
      <c r="C5" s="132" t="s">
        <v>26</v>
      </c>
      <c r="D5" s="6" t="s">
        <v>109</v>
      </c>
      <c r="E5" s="6" t="s">
        <v>45</v>
      </c>
      <c r="F5" s="19">
        <v>3</v>
      </c>
      <c r="G5" s="40">
        <v>1.5601</v>
      </c>
      <c r="H5" s="22">
        <v>1216</v>
      </c>
      <c r="I5" s="22">
        <v>17.5</v>
      </c>
      <c r="J5" s="22">
        <f>G5*H5</f>
        <v>1897.0816</v>
      </c>
      <c r="K5" s="37">
        <v>0</v>
      </c>
      <c r="L5" s="37">
        <f>SUM(J5:K5)</f>
        <v>1897.0816</v>
      </c>
      <c r="M5" s="37">
        <v>0</v>
      </c>
      <c r="N5" s="22">
        <f>SUM(L5:M5)</f>
        <v>1897.0816</v>
      </c>
    </row>
    <row r="6" spans="2:14" x14ac:dyDescent="0.2">
      <c r="B6" s="129"/>
      <c r="C6" s="132"/>
      <c r="D6" s="25" t="s">
        <v>110</v>
      </c>
      <c r="E6" s="25" t="s">
        <v>45</v>
      </c>
      <c r="F6" s="44">
        <v>3</v>
      </c>
      <c r="G6" s="45">
        <v>1.6300999999999999</v>
      </c>
      <c r="H6" s="35">
        <v>1041</v>
      </c>
      <c r="I6" s="35">
        <v>15</v>
      </c>
      <c r="J6" s="35">
        <f t="shared" ref="J6:J7" si="0">G6*H6</f>
        <v>1696.9340999999999</v>
      </c>
      <c r="K6" s="36">
        <v>0</v>
      </c>
      <c r="L6" s="36">
        <f>SUM(J6:K6)</f>
        <v>1696.9340999999999</v>
      </c>
      <c r="M6" s="36">
        <v>0</v>
      </c>
      <c r="N6" s="35">
        <f t="shared" ref="N6:N7" si="1">SUM(L6:M6)</f>
        <v>1696.9340999999999</v>
      </c>
    </row>
    <row r="7" spans="2:14" x14ac:dyDescent="0.2">
      <c r="B7" s="129"/>
      <c r="C7" s="132"/>
      <c r="D7" s="6" t="s">
        <v>111</v>
      </c>
      <c r="E7" s="6" t="s">
        <v>45</v>
      </c>
      <c r="F7" s="19">
        <v>3</v>
      </c>
      <c r="G7" s="40">
        <v>1.6001000000000001</v>
      </c>
      <c r="H7" s="22">
        <v>1183</v>
      </c>
      <c r="I7" s="22">
        <v>17.25</v>
      </c>
      <c r="J7" s="22">
        <f t="shared" si="0"/>
        <v>1892.9183</v>
      </c>
      <c r="K7" s="37">
        <v>0</v>
      </c>
      <c r="L7" s="37">
        <f>SUM(J7:K7)</f>
        <v>1892.9183</v>
      </c>
      <c r="M7" s="37">
        <v>0</v>
      </c>
      <c r="N7" s="22">
        <f t="shared" si="1"/>
        <v>1892.9183</v>
      </c>
    </row>
    <row r="9" spans="2:14" x14ac:dyDescent="0.2">
      <c r="B9" s="21" t="s">
        <v>95</v>
      </c>
    </row>
    <row r="11" spans="2:14" ht="64" x14ac:dyDescent="0.2">
      <c r="B11" s="11" t="s">
        <v>19</v>
      </c>
      <c r="C11" s="12" t="s">
        <v>40</v>
      </c>
      <c r="D11" s="13" t="s">
        <v>41</v>
      </c>
      <c r="E11" s="13" t="s">
        <v>42</v>
      </c>
      <c r="F11" s="11" t="s">
        <v>43</v>
      </c>
      <c r="G11" s="15" t="s">
        <v>48</v>
      </c>
      <c r="H11" s="15" t="s">
        <v>50</v>
      </c>
      <c r="I11" s="15" t="s">
        <v>52</v>
      </c>
      <c r="J11" s="15" t="s">
        <v>51</v>
      </c>
      <c r="K11" s="34" t="s">
        <v>64</v>
      </c>
      <c r="L11" s="34" t="s">
        <v>49</v>
      </c>
      <c r="M11" s="34" t="s">
        <v>92</v>
      </c>
      <c r="N11" s="34" t="s">
        <v>93</v>
      </c>
    </row>
    <row r="12" spans="2:14" ht="14.5" customHeight="1" x14ac:dyDescent="0.2">
      <c r="B12" s="129" t="s">
        <v>34</v>
      </c>
      <c r="C12" s="130" t="s">
        <v>26</v>
      </c>
      <c r="D12" s="6" t="s">
        <v>109</v>
      </c>
      <c r="E12" s="6" t="s">
        <v>45</v>
      </c>
      <c r="F12" s="19">
        <v>3</v>
      </c>
      <c r="G12" s="16">
        <f>1.15*G5</f>
        <v>1.7941149999999999</v>
      </c>
      <c r="H12" s="22">
        <v>1216</v>
      </c>
      <c r="I12" s="37">
        <v>20</v>
      </c>
      <c r="J12" s="22">
        <f>G12*H12</f>
        <v>2181.6438399999997</v>
      </c>
      <c r="K12" s="37">
        <v>0</v>
      </c>
      <c r="L12" s="37">
        <f>SUM(J12:K12)</f>
        <v>2181.6438399999997</v>
      </c>
      <c r="M12" s="37">
        <v>0</v>
      </c>
      <c r="N12" s="22">
        <f>SUM(L12:M12)</f>
        <v>2181.6438399999997</v>
      </c>
    </row>
    <row r="13" spans="2:14" x14ac:dyDescent="0.2">
      <c r="B13" s="129"/>
      <c r="C13" s="130"/>
      <c r="D13" s="6" t="s">
        <v>110</v>
      </c>
      <c r="E13" s="6" t="s">
        <v>45</v>
      </c>
      <c r="F13" s="19">
        <v>3</v>
      </c>
      <c r="G13" s="16">
        <f t="shared" ref="G13:G14" si="2">1.15*G6</f>
        <v>1.8746149999999997</v>
      </c>
      <c r="H13" s="22">
        <v>1041</v>
      </c>
      <c r="I13" s="37">
        <v>14.03</v>
      </c>
      <c r="J13" s="22">
        <f t="shared" ref="J13:J14" si="3">G13*H13</f>
        <v>1951.4742149999997</v>
      </c>
      <c r="K13" s="37">
        <v>0</v>
      </c>
      <c r="L13" s="38">
        <f>SUM(J13:K13)</f>
        <v>1951.4742149999997</v>
      </c>
      <c r="M13" s="37">
        <v>0</v>
      </c>
      <c r="N13" s="22">
        <f t="shared" ref="N13:N14" si="4">SUM(L13:M13)</f>
        <v>1951.4742149999997</v>
      </c>
    </row>
    <row r="14" spans="2:14" x14ac:dyDescent="0.2">
      <c r="B14" s="129"/>
      <c r="C14" s="130"/>
      <c r="D14" s="6" t="s">
        <v>111</v>
      </c>
      <c r="E14" s="6" t="s">
        <v>45</v>
      </c>
      <c r="F14" s="19">
        <v>3</v>
      </c>
      <c r="G14" s="16">
        <f t="shared" si="2"/>
        <v>1.8401149999999999</v>
      </c>
      <c r="H14" s="22">
        <v>1183</v>
      </c>
      <c r="I14" s="37">
        <v>16</v>
      </c>
      <c r="J14" s="22">
        <f t="shared" si="3"/>
        <v>2176.856045</v>
      </c>
      <c r="K14" s="37">
        <v>0</v>
      </c>
      <c r="L14" s="37">
        <f>SUM(J14:K14)</f>
        <v>2176.856045</v>
      </c>
      <c r="M14" s="37">
        <v>0</v>
      </c>
      <c r="N14" s="22">
        <f t="shared" si="4"/>
        <v>2176.856045</v>
      </c>
    </row>
    <row r="16" spans="2:14" x14ac:dyDescent="0.2">
      <c r="B16" s="21" t="s">
        <v>96</v>
      </c>
    </row>
    <row r="18" spans="2:14" ht="64" x14ac:dyDescent="0.2">
      <c r="B18" s="11" t="s">
        <v>19</v>
      </c>
      <c r="C18" s="12" t="s">
        <v>40</v>
      </c>
      <c r="D18" s="13" t="s">
        <v>41</v>
      </c>
      <c r="E18" s="13" t="s">
        <v>42</v>
      </c>
      <c r="F18" s="11" t="s">
        <v>43</v>
      </c>
      <c r="G18" s="15" t="s">
        <v>48</v>
      </c>
      <c r="H18" s="15" t="s">
        <v>50</v>
      </c>
      <c r="I18" s="15" t="s">
        <v>52</v>
      </c>
      <c r="J18" s="15" t="s">
        <v>51</v>
      </c>
      <c r="K18" s="34" t="s">
        <v>64</v>
      </c>
      <c r="L18" s="34" t="s">
        <v>49</v>
      </c>
      <c r="M18" s="34" t="s">
        <v>92</v>
      </c>
      <c r="N18" s="34" t="s">
        <v>93</v>
      </c>
    </row>
    <row r="19" spans="2:14" ht="14.5" customHeight="1" x14ac:dyDescent="0.2">
      <c r="B19" s="129" t="s">
        <v>34</v>
      </c>
      <c r="C19" s="130" t="s">
        <v>26</v>
      </c>
      <c r="D19" s="6" t="s">
        <v>109</v>
      </c>
      <c r="E19" s="6" t="s">
        <v>45</v>
      </c>
      <c r="F19" s="19">
        <v>3</v>
      </c>
      <c r="G19" s="16">
        <f>1.15*G5</f>
        <v>1.7941149999999999</v>
      </c>
      <c r="H19" s="22">
        <v>1216</v>
      </c>
      <c r="I19" s="22">
        <v>20</v>
      </c>
      <c r="J19" s="22">
        <f>G19*H19</f>
        <v>2181.6438399999997</v>
      </c>
      <c r="K19" s="37">
        <v>0</v>
      </c>
      <c r="L19" s="37">
        <f>SUM(J19:K19)</f>
        <v>2181.6438399999997</v>
      </c>
      <c r="M19" s="37">
        <v>0</v>
      </c>
      <c r="N19" s="22">
        <f>SUM(L19:M19)</f>
        <v>2181.6438399999997</v>
      </c>
    </row>
    <row r="20" spans="2:14" x14ac:dyDescent="0.2">
      <c r="B20" s="129"/>
      <c r="C20" s="130"/>
      <c r="D20" s="6" t="s">
        <v>110</v>
      </c>
      <c r="E20" s="6" t="s">
        <v>45</v>
      </c>
      <c r="F20" s="19">
        <v>3</v>
      </c>
      <c r="G20" s="16">
        <f t="shared" ref="G20:G21" si="5">1.15*G6</f>
        <v>1.8746149999999997</v>
      </c>
      <c r="H20" s="22">
        <v>1041</v>
      </c>
      <c r="I20" s="22">
        <v>14.03</v>
      </c>
      <c r="J20" s="22">
        <f t="shared" ref="J20:J21" si="6">G20*H20</f>
        <v>1951.4742149999997</v>
      </c>
      <c r="K20" s="37">
        <v>0</v>
      </c>
      <c r="L20" s="38">
        <f>SUM(J20:K20)</f>
        <v>1951.4742149999997</v>
      </c>
      <c r="M20" s="37">
        <v>0</v>
      </c>
      <c r="N20" s="22">
        <f t="shared" ref="N20:N21" si="7">SUM(L20:M20)</f>
        <v>1951.4742149999997</v>
      </c>
    </row>
    <row r="21" spans="2:14" x14ac:dyDescent="0.2">
      <c r="B21" s="129"/>
      <c r="C21" s="130"/>
      <c r="D21" s="6" t="s">
        <v>111</v>
      </c>
      <c r="E21" s="6" t="s">
        <v>45</v>
      </c>
      <c r="F21" s="19">
        <v>3</v>
      </c>
      <c r="G21" s="16">
        <f t="shared" si="5"/>
        <v>1.8401149999999999</v>
      </c>
      <c r="H21" s="22">
        <v>1183</v>
      </c>
      <c r="I21" s="22">
        <v>16</v>
      </c>
      <c r="J21" s="22">
        <f t="shared" si="6"/>
        <v>2176.856045</v>
      </c>
      <c r="K21" s="37">
        <v>0</v>
      </c>
      <c r="L21" s="37">
        <f>SUM(J21:K21)</f>
        <v>2176.856045</v>
      </c>
      <c r="M21" s="37">
        <v>0</v>
      </c>
      <c r="N21" s="22">
        <f t="shared" si="7"/>
        <v>2176.856045</v>
      </c>
    </row>
    <row r="23" spans="2:14" x14ac:dyDescent="0.2">
      <c r="B23" s="21" t="s">
        <v>97</v>
      </c>
    </row>
    <row r="25" spans="2:14" ht="64" x14ac:dyDescent="0.2">
      <c r="B25" s="11" t="s">
        <v>19</v>
      </c>
      <c r="C25" s="12" t="s">
        <v>40</v>
      </c>
      <c r="D25" s="13" t="s">
        <v>41</v>
      </c>
      <c r="E25" s="13" t="s">
        <v>42</v>
      </c>
      <c r="F25" s="11" t="s">
        <v>43</v>
      </c>
      <c r="G25" s="15" t="s">
        <v>48</v>
      </c>
      <c r="H25" s="15" t="s">
        <v>50</v>
      </c>
      <c r="I25" s="15" t="s">
        <v>52</v>
      </c>
      <c r="J25" s="15" t="s">
        <v>51</v>
      </c>
      <c r="K25" s="34" t="s">
        <v>64</v>
      </c>
      <c r="L25" s="34" t="s">
        <v>49</v>
      </c>
      <c r="M25" s="34" t="s">
        <v>92</v>
      </c>
      <c r="N25" s="34" t="s">
        <v>93</v>
      </c>
    </row>
    <row r="26" spans="2:14" ht="14.5" customHeight="1" x14ac:dyDescent="0.2">
      <c r="B26" s="129" t="s">
        <v>34</v>
      </c>
      <c r="C26" s="130" t="s">
        <v>26</v>
      </c>
      <c r="D26" s="6" t="s">
        <v>109</v>
      </c>
      <c r="E26" s="31" t="s">
        <v>45</v>
      </c>
      <c r="F26" s="19">
        <v>3</v>
      </c>
      <c r="G26" s="33">
        <f>1.2*G5</f>
        <v>1.87212</v>
      </c>
      <c r="H26" s="22">
        <v>1216</v>
      </c>
      <c r="I26" s="39">
        <v>20</v>
      </c>
      <c r="J26" s="39">
        <f>G26*H26</f>
        <v>2276.4979199999998</v>
      </c>
      <c r="K26" s="38">
        <v>0</v>
      </c>
      <c r="L26" s="38">
        <f>SUM(J26:K26)</f>
        <v>2276.4979199999998</v>
      </c>
      <c r="M26" s="38">
        <v>0</v>
      </c>
      <c r="N26" s="39">
        <f>SUM(L26:M26)</f>
        <v>2276.4979199999998</v>
      </c>
    </row>
    <row r="27" spans="2:14" x14ac:dyDescent="0.2">
      <c r="B27" s="129"/>
      <c r="C27" s="130"/>
      <c r="D27" s="6" t="s">
        <v>110</v>
      </c>
      <c r="E27" s="6" t="s">
        <v>45</v>
      </c>
      <c r="F27" s="19">
        <v>3</v>
      </c>
      <c r="G27" s="16">
        <f t="shared" ref="G27:G28" si="8">1.2*G6</f>
        <v>1.9561199999999999</v>
      </c>
      <c r="H27" s="22">
        <v>1041</v>
      </c>
      <c r="I27" s="22">
        <v>14.03</v>
      </c>
      <c r="J27" s="22">
        <f t="shared" ref="J27:J28" si="9">G27*H27</f>
        <v>2036.3209199999999</v>
      </c>
      <c r="K27" s="37">
        <v>0</v>
      </c>
      <c r="L27" s="38">
        <f>SUM(J27:K27)</f>
        <v>2036.3209199999999</v>
      </c>
      <c r="M27" s="37">
        <v>0</v>
      </c>
      <c r="N27" s="22">
        <f t="shared" ref="N27:N28" si="10">SUM(L27:M27)</f>
        <v>2036.3209199999999</v>
      </c>
    </row>
    <row r="28" spans="2:14" x14ac:dyDescent="0.2">
      <c r="B28" s="129"/>
      <c r="C28" s="130"/>
      <c r="D28" s="6" t="s">
        <v>111</v>
      </c>
      <c r="E28" s="31" t="s">
        <v>45</v>
      </c>
      <c r="F28" s="19">
        <v>3</v>
      </c>
      <c r="G28" s="33">
        <f t="shared" si="8"/>
        <v>1.92012</v>
      </c>
      <c r="H28" s="22">
        <v>1183</v>
      </c>
      <c r="I28" s="39">
        <v>16</v>
      </c>
      <c r="J28" s="39">
        <f t="shared" si="9"/>
        <v>2271.5019600000001</v>
      </c>
      <c r="K28" s="38">
        <v>0</v>
      </c>
      <c r="L28" s="38">
        <f>SUM(J28:K28)</f>
        <v>2271.5019600000001</v>
      </c>
      <c r="M28" s="38">
        <v>0</v>
      </c>
      <c r="N28" s="39">
        <f t="shared" si="10"/>
        <v>2271.5019600000001</v>
      </c>
    </row>
  </sheetData>
  <mergeCells count="8">
    <mergeCell ref="B26:B28"/>
    <mergeCell ref="C26:C28"/>
    <mergeCell ref="B5:B7"/>
    <mergeCell ref="C5:C7"/>
    <mergeCell ref="B12:B14"/>
    <mergeCell ref="C12:C14"/>
    <mergeCell ref="B19:B21"/>
    <mergeCell ref="C19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8"/>
  <sheetViews>
    <sheetView workbookViewId="0">
      <selection activeCell="G14" sqref="G14"/>
    </sheetView>
  </sheetViews>
  <sheetFormatPr baseColWidth="10" defaultColWidth="8.83203125" defaultRowHeight="15" x14ac:dyDescent="0.2"/>
  <cols>
    <col min="2" max="2" width="11.33203125" customWidth="1"/>
    <col min="3" max="3" width="12.1640625" customWidth="1"/>
    <col min="4" max="4" width="14" bestFit="1" customWidth="1"/>
    <col min="5" max="5" width="13.33203125" bestFit="1" customWidth="1"/>
    <col min="7" max="7" width="10.6640625" customWidth="1"/>
    <col min="9" max="9" width="13.33203125" customWidth="1"/>
  </cols>
  <sheetData>
    <row r="3" spans="2:14" x14ac:dyDescent="0.2">
      <c r="B3" s="20" t="s">
        <v>94</v>
      </c>
    </row>
    <row r="4" spans="2:14" ht="32.5" customHeight="1" x14ac:dyDescent="0.2">
      <c r="B4" s="11" t="s">
        <v>19</v>
      </c>
      <c r="C4" s="12" t="s">
        <v>40</v>
      </c>
      <c r="D4" s="13" t="s">
        <v>41</v>
      </c>
      <c r="E4" s="13" t="s">
        <v>42</v>
      </c>
      <c r="F4" s="11" t="s">
        <v>43</v>
      </c>
      <c r="G4" s="15" t="s">
        <v>48</v>
      </c>
      <c r="H4" s="15" t="s">
        <v>50</v>
      </c>
      <c r="I4" s="15" t="s">
        <v>52</v>
      </c>
      <c r="J4" s="15" t="s">
        <v>51</v>
      </c>
      <c r="K4" s="34" t="s">
        <v>64</v>
      </c>
      <c r="L4" s="34" t="s">
        <v>49</v>
      </c>
      <c r="M4" s="34" t="s">
        <v>92</v>
      </c>
      <c r="N4" s="34" t="s">
        <v>114</v>
      </c>
    </row>
    <row r="5" spans="2:14" x14ac:dyDescent="0.2">
      <c r="B5" s="129" t="s">
        <v>37</v>
      </c>
      <c r="C5" s="132" t="s">
        <v>26</v>
      </c>
      <c r="D5" s="6" t="s">
        <v>115</v>
      </c>
      <c r="E5" s="6" t="s">
        <v>45</v>
      </c>
      <c r="F5" s="19">
        <v>2</v>
      </c>
      <c r="G5" s="40">
        <v>1.2401</v>
      </c>
      <c r="H5" s="22">
        <v>2098</v>
      </c>
      <c r="I5" s="22">
        <v>31</v>
      </c>
      <c r="J5" s="22">
        <f>G5*H5</f>
        <v>2601.7298000000001</v>
      </c>
      <c r="K5" s="37">
        <v>3417</v>
      </c>
      <c r="L5" s="37">
        <f>SUM(J5:K5)</f>
        <v>6018.7298000000001</v>
      </c>
      <c r="M5" s="37">
        <v>10000</v>
      </c>
      <c r="N5" s="22">
        <f>SUM(L5:M5)</f>
        <v>16018.729800000001</v>
      </c>
    </row>
    <row r="6" spans="2:14" x14ac:dyDescent="0.2">
      <c r="B6" s="129"/>
      <c r="C6" s="132"/>
      <c r="D6" s="6" t="s">
        <v>116</v>
      </c>
      <c r="E6" s="31" t="s">
        <v>45</v>
      </c>
      <c r="F6" s="46">
        <v>2</v>
      </c>
      <c r="G6" s="47">
        <v>1.9200999999999999</v>
      </c>
      <c r="H6" s="39">
        <v>781</v>
      </c>
      <c r="I6" s="39">
        <v>11.25</v>
      </c>
      <c r="J6" s="39">
        <f t="shared" ref="J6:J7" si="0">G6*H6</f>
        <v>1499.5980999999999</v>
      </c>
      <c r="K6" s="37">
        <v>1200</v>
      </c>
      <c r="L6" s="38">
        <f>SUM(J6:K6)</f>
        <v>2699.5981000000002</v>
      </c>
      <c r="M6" s="37">
        <v>10000</v>
      </c>
      <c r="N6" s="39">
        <f t="shared" ref="N6:N7" si="1">SUM(L6:M6)</f>
        <v>12699.598099999999</v>
      </c>
    </row>
    <row r="7" spans="2:14" x14ac:dyDescent="0.2">
      <c r="B7" s="129"/>
      <c r="C7" s="132"/>
      <c r="D7" s="6" t="s">
        <v>117</v>
      </c>
      <c r="E7" s="6" t="s">
        <v>45</v>
      </c>
      <c r="F7" s="19">
        <v>2</v>
      </c>
      <c r="G7" s="40">
        <v>1.0801000000000001</v>
      </c>
      <c r="H7" s="22">
        <v>793</v>
      </c>
      <c r="I7" s="22">
        <v>12</v>
      </c>
      <c r="J7" s="22">
        <f t="shared" si="0"/>
        <v>856.51930000000004</v>
      </c>
      <c r="K7" s="37">
        <v>800</v>
      </c>
      <c r="L7" s="37">
        <f>SUM(J7:K7)</f>
        <v>1656.5192999999999</v>
      </c>
      <c r="M7" s="37">
        <v>10000</v>
      </c>
      <c r="N7" s="22">
        <f t="shared" si="1"/>
        <v>11656.5193</v>
      </c>
    </row>
    <row r="9" spans="2:14" x14ac:dyDescent="0.2">
      <c r="B9" s="21" t="s">
        <v>95</v>
      </c>
    </row>
    <row r="11" spans="2:14" ht="32" x14ac:dyDescent="0.2">
      <c r="B11" s="11" t="s">
        <v>19</v>
      </c>
      <c r="C11" s="12" t="s">
        <v>40</v>
      </c>
      <c r="D11" s="13" t="s">
        <v>41</v>
      </c>
      <c r="E11" s="13" t="s">
        <v>42</v>
      </c>
      <c r="F11" s="11" t="s">
        <v>43</v>
      </c>
      <c r="G11" s="15" t="s">
        <v>48</v>
      </c>
      <c r="H11" s="15" t="s">
        <v>50</v>
      </c>
      <c r="I11" s="15" t="s">
        <v>52</v>
      </c>
      <c r="J11" s="15" t="s">
        <v>51</v>
      </c>
      <c r="K11" s="34" t="s">
        <v>64</v>
      </c>
      <c r="L11" s="34" t="s">
        <v>49</v>
      </c>
      <c r="M11" s="34" t="s">
        <v>92</v>
      </c>
      <c r="N11" s="34" t="s">
        <v>114</v>
      </c>
    </row>
    <row r="12" spans="2:14" ht="14.5" customHeight="1" x14ac:dyDescent="0.2">
      <c r="B12" s="129" t="s">
        <v>37</v>
      </c>
      <c r="C12" s="130" t="s">
        <v>26</v>
      </c>
      <c r="D12" s="6" t="s">
        <v>115</v>
      </c>
      <c r="E12" s="6" t="s">
        <v>45</v>
      </c>
      <c r="F12" s="19">
        <v>2</v>
      </c>
      <c r="G12" s="16">
        <f>1.15*G5</f>
        <v>1.4261149999999998</v>
      </c>
      <c r="H12" s="22">
        <v>2098</v>
      </c>
      <c r="I12" s="37">
        <v>20</v>
      </c>
      <c r="J12" s="22">
        <f>G12*H12</f>
        <v>2991.9892699999996</v>
      </c>
      <c r="K12" s="37">
        <v>3417</v>
      </c>
      <c r="L12" s="37">
        <f>SUM(J12:K12)</f>
        <v>6408.98927</v>
      </c>
      <c r="M12" s="37">
        <v>8000</v>
      </c>
      <c r="N12" s="22">
        <f>SUM(L12:M12)</f>
        <v>14408.98927</v>
      </c>
    </row>
    <row r="13" spans="2:14" x14ac:dyDescent="0.2">
      <c r="B13" s="129"/>
      <c r="C13" s="130"/>
      <c r="D13" s="6" t="s">
        <v>116</v>
      </c>
      <c r="E13" s="6" t="s">
        <v>45</v>
      </c>
      <c r="F13" s="19">
        <v>2</v>
      </c>
      <c r="G13" s="16">
        <f t="shared" ref="G13:G14" si="2">1.15*G6</f>
        <v>2.2081149999999998</v>
      </c>
      <c r="H13" s="39">
        <v>781</v>
      </c>
      <c r="I13" s="37">
        <v>14.03</v>
      </c>
      <c r="J13" s="22">
        <f t="shared" ref="J13:J14" si="3">G13*H13</f>
        <v>1724.5378149999999</v>
      </c>
      <c r="K13" s="37">
        <v>1200</v>
      </c>
      <c r="L13" s="38">
        <f>SUM(J13:K13)</f>
        <v>2924.5378149999997</v>
      </c>
      <c r="M13" s="37">
        <v>8000</v>
      </c>
      <c r="N13" s="22">
        <f t="shared" ref="N13:N14" si="4">SUM(L13:M13)</f>
        <v>10924.537815</v>
      </c>
    </row>
    <row r="14" spans="2:14" x14ac:dyDescent="0.2">
      <c r="B14" s="129"/>
      <c r="C14" s="130"/>
      <c r="D14" s="6" t="s">
        <v>117</v>
      </c>
      <c r="E14" s="6" t="s">
        <v>45</v>
      </c>
      <c r="F14" s="19">
        <v>2</v>
      </c>
      <c r="G14" s="16">
        <f t="shared" si="2"/>
        <v>1.2421150000000001</v>
      </c>
      <c r="H14" s="22">
        <v>784</v>
      </c>
      <c r="I14" s="37">
        <v>12.75</v>
      </c>
      <c r="J14" s="22">
        <f t="shared" si="3"/>
        <v>973.81816000000003</v>
      </c>
      <c r="K14" s="37">
        <v>800</v>
      </c>
      <c r="L14" s="37">
        <f>SUM(J14:K14)</f>
        <v>1773.81816</v>
      </c>
      <c r="M14" s="37">
        <v>8000</v>
      </c>
      <c r="N14" s="22">
        <f t="shared" si="4"/>
        <v>9773.8181600000007</v>
      </c>
    </row>
    <row r="16" spans="2:14" x14ac:dyDescent="0.2">
      <c r="B16" s="21" t="s">
        <v>96</v>
      </c>
    </row>
    <row r="18" spans="2:14" ht="32" x14ac:dyDescent="0.2">
      <c r="B18" s="11" t="s">
        <v>19</v>
      </c>
      <c r="C18" s="12" t="s">
        <v>40</v>
      </c>
      <c r="D18" s="13" t="s">
        <v>41</v>
      </c>
      <c r="E18" s="13" t="s">
        <v>42</v>
      </c>
      <c r="F18" s="11" t="s">
        <v>43</v>
      </c>
      <c r="G18" s="15" t="s">
        <v>48</v>
      </c>
      <c r="H18" s="15" t="s">
        <v>50</v>
      </c>
      <c r="I18" s="15" t="s">
        <v>52</v>
      </c>
      <c r="J18" s="15" t="s">
        <v>51</v>
      </c>
      <c r="K18" s="34" t="s">
        <v>64</v>
      </c>
      <c r="L18" s="34" t="s">
        <v>49</v>
      </c>
      <c r="M18" s="34" t="s">
        <v>92</v>
      </c>
      <c r="N18" s="34" t="s">
        <v>93</v>
      </c>
    </row>
    <row r="19" spans="2:14" ht="14.5" customHeight="1" x14ac:dyDescent="0.2">
      <c r="B19" s="129" t="s">
        <v>37</v>
      </c>
      <c r="C19" s="130" t="s">
        <v>26</v>
      </c>
      <c r="D19" s="6" t="s">
        <v>115</v>
      </c>
      <c r="E19" s="6" t="s">
        <v>45</v>
      </c>
      <c r="F19" s="19">
        <v>2</v>
      </c>
      <c r="G19" s="16">
        <f>1.15*G5</f>
        <v>1.4261149999999998</v>
      </c>
      <c r="H19" s="22">
        <v>2098</v>
      </c>
      <c r="I19" s="22">
        <v>20</v>
      </c>
      <c r="J19" s="22">
        <f>G19*H19</f>
        <v>2991.9892699999996</v>
      </c>
      <c r="K19" s="37">
        <v>3417</v>
      </c>
      <c r="L19" s="37">
        <f>SUM(J19:K19)</f>
        <v>6408.98927</v>
      </c>
      <c r="M19" s="37">
        <v>8000</v>
      </c>
      <c r="N19" s="22">
        <f>SUM(L19:M19)</f>
        <v>14408.98927</v>
      </c>
    </row>
    <row r="20" spans="2:14" x14ac:dyDescent="0.2">
      <c r="B20" s="129"/>
      <c r="C20" s="130"/>
      <c r="D20" s="6" t="s">
        <v>116</v>
      </c>
      <c r="E20" s="6" t="s">
        <v>45</v>
      </c>
      <c r="F20" s="19">
        <v>2</v>
      </c>
      <c r="G20" s="16">
        <f t="shared" ref="G20:G21" si="5">1.15*G6</f>
        <v>2.2081149999999998</v>
      </c>
      <c r="H20" s="39">
        <v>781</v>
      </c>
      <c r="I20" s="22">
        <v>14.03</v>
      </c>
      <c r="J20" s="22">
        <f t="shared" ref="J20:J21" si="6">G20*H20</f>
        <v>1724.5378149999999</v>
      </c>
      <c r="K20" s="37">
        <v>1200</v>
      </c>
      <c r="L20" s="38">
        <f>SUM(J20:K20)</f>
        <v>2924.5378149999997</v>
      </c>
      <c r="M20" s="37">
        <v>8000</v>
      </c>
      <c r="N20" s="22">
        <f t="shared" ref="N20:N21" si="7">SUM(L20:M20)</f>
        <v>10924.537815</v>
      </c>
    </row>
    <row r="21" spans="2:14" x14ac:dyDescent="0.2">
      <c r="B21" s="129"/>
      <c r="C21" s="130"/>
      <c r="D21" s="6" t="s">
        <v>117</v>
      </c>
      <c r="E21" s="6" t="s">
        <v>45</v>
      </c>
      <c r="F21" s="19">
        <v>2</v>
      </c>
      <c r="G21" s="16">
        <f t="shared" si="5"/>
        <v>1.2421150000000001</v>
      </c>
      <c r="H21" s="22">
        <v>793</v>
      </c>
      <c r="I21" s="22">
        <v>16</v>
      </c>
      <c r="J21" s="22">
        <f t="shared" si="6"/>
        <v>984.99719500000003</v>
      </c>
      <c r="K21" s="37">
        <v>800</v>
      </c>
      <c r="L21" s="37">
        <f>SUM(J21:K21)</f>
        <v>1784.9971949999999</v>
      </c>
      <c r="M21" s="37">
        <v>8000</v>
      </c>
      <c r="N21" s="22">
        <f t="shared" si="7"/>
        <v>9784.9971949999999</v>
      </c>
    </row>
    <row r="23" spans="2:14" x14ac:dyDescent="0.2">
      <c r="B23" s="21" t="s">
        <v>97</v>
      </c>
    </row>
    <row r="25" spans="2:14" ht="32" x14ac:dyDescent="0.2">
      <c r="B25" s="11" t="s">
        <v>19</v>
      </c>
      <c r="C25" s="12" t="s">
        <v>40</v>
      </c>
      <c r="D25" s="13" t="s">
        <v>41</v>
      </c>
      <c r="E25" s="13" t="s">
        <v>42</v>
      </c>
      <c r="F25" s="11" t="s">
        <v>43</v>
      </c>
      <c r="G25" s="15" t="s">
        <v>48</v>
      </c>
      <c r="H25" s="15" t="s">
        <v>50</v>
      </c>
      <c r="I25" s="15" t="s">
        <v>52</v>
      </c>
      <c r="J25" s="15" t="s">
        <v>51</v>
      </c>
      <c r="K25" s="34" t="s">
        <v>64</v>
      </c>
      <c r="L25" s="34" t="s">
        <v>49</v>
      </c>
      <c r="M25" s="34" t="s">
        <v>92</v>
      </c>
      <c r="N25" s="34" t="s">
        <v>93</v>
      </c>
    </row>
    <row r="26" spans="2:14" ht="14.5" customHeight="1" x14ac:dyDescent="0.2">
      <c r="B26" s="129" t="s">
        <v>37</v>
      </c>
      <c r="C26" s="130" t="s">
        <v>26</v>
      </c>
      <c r="D26" s="6" t="s">
        <v>115</v>
      </c>
      <c r="E26" s="31" t="s">
        <v>45</v>
      </c>
      <c r="F26" s="19">
        <v>2</v>
      </c>
      <c r="G26" s="33">
        <f>1.2*G5</f>
        <v>1.4881199999999999</v>
      </c>
      <c r="H26" s="22">
        <v>2098</v>
      </c>
      <c r="I26" s="39">
        <v>20</v>
      </c>
      <c r="J26" s="39">
        <f>G26*H26</f>
        <v>3122.0757599999997</v>
      </c>
      <c r="K26" s="37">
        <v>3417</v>
      </c>
      <c r="L26" s="38">
        <f>SUM(J26:K26)</f>
        <v>6539.0757599999997</v>
      </c>
      <c r="M26" s="38">
        <v>0</v>
      </c>
      <c r="N26" s="39">
        <f>SUM(L26:M26)</f>
        <v>6539.0757599999997</v>
      </c>
    </row>
    <row r="27" spans="2:14" x14ac:dyDescent="0.2">
      <c r="B27" s="129"/>
      <c r="C27" s="130"/>
      <c r="D27" s="6" t="s">
        <v>116</v>
      </c>
      <c r="E27" s="6" t="s">
        <v>45</v>
      </c>
      <c r="F27" s="19">
        <v>2</v>
      </c>
      <c r="G27" s="16">
        <f t="shared" ref="G27:G28" si="8">1.2*G6</f>
        <v>2.3041199999999997</v>
      </c>
      <c r="H27" s="39">
        <v>781</v>
      </c>
      <c r="I27" s="22">
        <v>14.03</v>
      </c>
      <c r="J27" s="22">
        <f t="shared" ref="J27:J28" si="9">G27*H27</f>
        <v>1799.5177199999998</v>
      </c>
      <c r="K27" s="37">
        <v>1200</v>
      </c>
      <c r="L27" s="38">
        <f>SUM(J27:K27)</f>
        <v>2999.5177199999998</v>
      </c>
      <c r="M27" s="37">
        <v>0</v>
      </c>
      <c r="N27" s="22">
        <f t="shared" ref="N27:N28" si="10">SUM(L27:M27)</f>
        <v>2999.5177199999998</v>
      </c>
    </row>
    <row r="28" spans="2:14" x14ac:dyDescent="0.2">
      <c r="B28" s="129"/>
      <c r="C28" s="130"/>
      <c r="D28" s="23" t="s">
        <v>117</v>
      </c>
      <c r="E28" s="23" t="s">
        <v>45</v>
      </c>
      <c r="F28" s="41">
        <v>2</v>
      </c>
      <c r="G28" s="24">
        <f t="shared" si="8"/>
        <v>1.2961199999999999</v>
      </c>
      <c r="H28" s="42">
        <v>793</v>
      </c>
      <c r="I28" s="42">
        <v>16</v>
      </c>
      <c r="J28" s="42">
        <f t="shared" si="9"/>
        <v>1027.8231599999999</v>
      </c>
      <c r="K28" s="43">
        <v>800</v>
      </c>
      <c r="L28" s="43">
        <f>SUM(J28:K28)</f>
        <v>1827.8231599999999</v>
      </c>
      <c r="M28" s="43">
        <v>0</v>
      </c>
      <c r="N28" s="42">
        <f t="shared" si="10"/>
        <v>1827.8231599999999</v>
      </c>
    </row>
  </sheetData>
  <mergeCells count="8">
    <mergeCell ref="B26:B28"/>
    <mergeCell ref="C26:C28"/>
    <mergeCell ref="B5:B7"/>
    <mergeCell ref="C5:C7"/>
    <mergeCell ref="B12:B14"/>
    <mergeCell ref="C12:C14"/>
    <mergeCell ref="B19:B21"/>
    <mergeCell ref="C19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3.6640625" bestFit="1" customWidth="1"/>
    <col min="3" max="3" width="13" bestFit="1" customWidth="1"/>
    <col min="6" max="6" width="17.5" customWidth="1"/>
    <col min="7" max="7" width="15" bestFit="1" customWidth="1"/>
    <col min="8" max="8" width="13.6640625" bestFit="1" customWidth="1"/>
    <col min="9" max="9" width="13.33203125" bestFit="1" customWidth="1"/>
    <col min="10" max="10" width="14.6640625" bestFit="1" customWidth="1"/>
    <col min="12" max="12" width="11.83203125" customWidth="1"/>
  </cols>
  <sheetData>
    <row r="1" spans="1:12" x14ac:dyDescent="0.2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66</v>
      </c>
      <c r="H1" t="s">
        <v>68</v>
      </c>
      <c r="I1" t="s">
        <v>69</v>
      </c>
      <c r="J1" t="s">
        <v>67</v>
      </c>
    </row>
    <row r="2" spans="1:12" x14ac:dyDescent="0.2">
      <c r="A2" t="s">
        <v>58</v>
      </c>
      <c r="B2">
        <v>147</v>
      </c>
      <c r="C2">
        <v>353.5</v>
      </c>
      <c r="D2">
        <f>SUM(B2:C2)</f>
        <v>500.5</v>
      </c>
      <c r="E2">
        <v>411.48</v>
      </c>
      <c r="F2" t="s">
        <v>65</v>
      </c>
    </row>
    <row r="4" spans="1:12" x14ac:dyDescent="0.2">
      <c r="A4" s="22"/>
      <c r="B4" s="22"/>
      <c r="C4" s="22"/>
      <c r="D4" s="140" t="s">
        <v>88</v>
      </c>
      <c r="E4" s="140"/>
      <c r="F4" s="140"/>
      <c r="G4" s="142"/>
      <c r="H4" s="142"/>
      <c r="I4" s="142"/>
      <c r="J4" s="142"/>
      <c r="K4" s="142"/>
      <c r="L4" s="142"/>
    </row>
    <row r="5" spans="1:12" x14ac:dyDescent="0.2">
      <c r="A5" s="22"/>
      <c r="B5" s="22"/>
      <c r="C5" s="22"/>
      <c r="D5" s="140" t="s">
        <v>89</v>
      </c>
      <c r="E5" s="140"/>
      <c r="F5" s="140"/>
      <c r="G5" s="142"/>
      <c r="H5" s="142"/>
      <c r="I5" s="142"/>
      <c r="J5" s="142"/>
      <c r="K5" s="142"/>
      <c r="L5" s="142"/>
    </row>
    <row r="6" spans="1:12" x14ac:dyDescent="0.2">
      <c r="A6" s="22" t="s">
        <v>70</v>
      </c>
      <c r="B6" s="22" t="s">
        <v>80</v>
      </c>
      <c r="C6" s="22" t="s">
        <v>73</v>
      </c>
      <c r="D6" s="22" t="s">
        <v>79</v>
      </c>
      <c r="E6" s="22" t="s">
        <v>78</v>
      </c>
      <c r="F6" s="22" t="s">
        <v>61</v>
      </c>
    </row>
    <row r="7" spans="1:12" x14ac:dyDescent="0.2">
      <c r="A7" s="136" t="s">
        <v>71</v>
      </c>
      <c r="B7" s="136" t="s">
        <v>72</v>
      </c>
      <c r="C7" s="22" t="s">
        <v>74</v>
      </c>
      <c r="D7" s="22">
        <v>200</v>
      </c>
      <c r="E7" s="22">
        <v>425</v>
      </c>
      <c r="F7" s="136">
        <f>SUM(D7:E10)</f>
        <v>1825</v>
      </c>
      <c r="G7" s="10"/>
      <c r="H7" s="10"/>
      <c r="I7" s="141"/>
      <c r="J7" s="10"/>
      <c r="K7" s="10"/>
      <c r="L7" s="141"/>
    </row>
    <row r="8" spans="1:12" x14ac:dyDescent="0.2">
      <c r="A8" s="136"/>
      <c r="B8" s="136"/>
      <c r="C8" s="22" t="s">
        <v>75</v>
      </c>
      <c r="D8" s="22">
        <v>100</v>
      </c>
      <c r="E8" s="22">
        <v>300</v>
      </c>
      <c r="F8" s="136"/>
      <c r="G8" s="10"/>
      <c r="H8" s="10"/>
      <c r="I8" s="141"/>
      <c r="J8" s="10"/>
      <c r="K8" s="10"/>
      <c r="L8" s="141"/>
    </row>
    <row r="9" spans="1:12" x14ac:dyDescent="0.2">
      <c r="A9" s="136"/>
      <c r="B9" s="136"/>
      <c r="C9" s="22" t="s">
        <v>76</v>
      </c>
      <c r="D9" s="22">
        <v>100</v>
      </c>
      <c r="E9" s="22">
        <v>300</v>
      </c>
      <c r="F9" s="136"/>
      <c r="G9" s="10"/>
      <c r="H9" s="10"/>
      <c r="I9" s="141"/>
      <c r="J9" s="10"/>
      <c r="K9" s="10"/>
      <c r="L9" s="141"/>
    </row>
    <row r="10" spans="1:12" x14ac:dyDescent="0.2">
      <c r="A10" s="136"/>
      <c r="B10" s="136"/>
      <c r="C10" s="22" t="s">
        <v>77</v>
      </c>
      <c r="D10" s="22">
        <v>100</v>
      </c>
      <c r="E10" s="22">
        <v>300</v>
      </c>
      <c r="F10" s="136"/>
      <c r="G10" s="10"/>
      <c r="H10" s="10"/>
      <c r="I10" s="141"/>
      <c r="J10" s="10"/>
      <c r="K10" s="10"/>
      <c r="L10" s="141"/>
    </row>
    <row r="11" spans="1:12" x14ac:dyDescent="0.2">
      <c r="A11" s="136" t="s">
        <v>81</v>
      </c>
      <c r="B11" s="136" t="s">
        <v>72</v>
      </c>
      <c r="C11" s="22" t="s">
        <v>82</v>
      </c>
      <c r="D11" s="22">
        <v>100</v>
      </c>
      <c r="E11" s="22">
        <v>300</v>
      </c>
      <c r="F11" s="136">
        <f>SUM(D11:E13)</f>
        <v>1200</v>
      </c>
      <c r="G11" s="10"/>
      <c r="H11" s="10"/>
      <c r="I11" s="141"/>
      <c r="J11" s="10"/>
      <c r="K11" s="10"/>
      <c r="L11" s="141"/>
    </row>
    <row r="12" spans="1:12" x14ac:dyDescent="0.2">
      <c r="A12" s="136"/>
      <c r="B12" s="136"/>
      <c r="C12" s="22" t="s">
        <v>83</v>
      </c>
      <c r="D12" s="22">
        <v>100</v>
      </c>
      <c r="E12" s="22">
        <v>300</v>
      </c>
      <c r="F12" s="136"/>
      <c r="G12" s="10"/>
      <c r="H12" s="10"/>
      <c r="I12" s="141"/>
      <c r="J12" s="10"/>
      <c r="K12" s="10"/>
      <c r="L12" s="141"/>
    </row>
    <row r="13" spans="1:12" x14ac:dyDescent="0.2">
      <c r="A13" s="136"/>
      <c r="B13" s="136"/>
      <c r="C13" s="22" t="s">
        <v>77</v>
      </c>
      <c r="D13" s="22">
        <v>100</v>
      </c>
      <c r="E13" s="22">
        <v>300</v>
      </c>
      <c r="F13" s="136"/>
      <c r="G13" s="10"/>
      <c r="H13" s="10"/>
      <c r="I13" s="141"/>
      <c r="J13" s="10"/>
      <c r="K13" s="10"/>
      <c r="L13" s="141"/>
    </row>
    <row r="14" spans="1:12" x14ac:dyDescent="0.2">
      <c r="A14" s="136" t="s">
        <v>84</v>
      </c>
      <c r="B14" s="136" t="s">
        <v>72</v>
      </c>
      <c r="C14" s="22" t="s">
        <v>85</v>
      </c>
      <c r="D14" s="22">
        <v>100</v>
      </c>
      <c r="E14" s="22">
        <v>300</v>
      </c>
      <c r="F14" s="136">
        <f>SUM(D14:E17)</f>
        <v>1600</v>
      </c>
      <c r="G14" s="10"/>
      <c r="H14" s="10"/>
      <c r="I14" s="141"/>
      <c r="J14" s="10"/>
      <c r="K14" s="10"/>
      <c r="L14" s="141"/>
    </row>
    <row r="15" spans="1:12" x14ac:dyDescent="0.2">
      <c r="A15" s="136"/>
      <c r="B15" s="136"/>
      <c r="C15" s="22" t="s">
        <v>86</v>
      </c>
      <c r="D15" s="22">
        <v>100</v>
      </c>
      <c r="E15" s="22">
        <v>300</v>
      </c>
      <c r="F15" s="136"/>
      <c r="G15" s="10"/>
      <c r="H15" s="10"/>
      <c r="I15" s="141"/>
      <c r="J15" s="10"/>
      <c r="K15" s="10"/>
      <c r="L15" s="141"/>
    </row>
    <row r="16" spans="1:12" x14ac:dyDescent="0.2">
      <c r="A16" s="136"/>
      <c r="B16" s="136"/>
      <c r="C16" s="22" t="s">
        <v>87</v>
      </c>
      <c r="D16" s="22">
        <v>100</v>
      </c>
      <c r="E16" s="22">
        <v>300</v>
      </c>
      <c r="F16" s="136"/>
      <c r="G16" s="10"/>
      <c r="H16" s="10"/>
      <c r="I16" s="141"/>
      <c r="J16" s="10"/>
      <c r="K16" s="10"/>
      <c r="L16" s="141"/>
    </row>
    <row r="17" spans="1:12" x14ac:dyDescent="0.2">
      <c r="A17" s="136"/>
      <c r="B17" s="136"/>
      <c r="C17" s="22" t="s">
        <v>77</v>
      </c>
      <c r="D17" s="22">
        <v>100</v>
      </c>
      <c r="E17" s="22">
        <v>300</v>
      </c>
      <c r="F17" s="136"/>
      <c r="G17" s="10"/>
      <c r="H17" s="10"/>
      <c r="I17" s="141"/>
      <c r="J17" s="10"/>
      <c r="K17" s="10"/>
      <c r="L17" s="141"/>
    </row>
    <row r="19" spans="1:12" x14ac:dyDescent="0.2">
      <c r="A19" s="22"/>
      <c r="B19" s="22"/>
      <c r="C19" s="22"/>
      <c r="D19" s="140" t="s">
        <v>101</v>
      </c>
      <c r="E19" s="140"/>
      <c r="F19" s="140"/>
    </row>
    <row r="20" spans="1:12" x14ac:dyDescent="0.2">
      <c r="A20" s="22"/>
      <c r="B20" s="22"/>
      <c r="C20" s="22"/>
      <c r="D20" s="140" t="s">
        <v>89</v>
      </c>
      <c r="E20" s="140"/>
      <c r="F20" s="140"/>
    </row>
    <row r="21" spans="1:12" x14ac:dyDescent="0.2">
      <c r="A21" s="22" t="s">
        <v>70</v>
      </c>
      <c r="B21" s="22" t="s">
        <v>80</v>
      </c>
      <c r="C21" s="22" t="s">
        <v>73</v>
      </c>
      <c r="D21" s="22" t="s">
        <v>79</v>
      </c>
      <c r="E21" s="22" t="s">
        <v>78</v>
      </c>
      <c r="F21" s="22" t="s">
        <v>61</v>
      </c>
    </row>
    <row r="22" spans="1:12" x14ac:dyDescent="0.2">
      <c r="A22" s="136" t="s">
        <v>102</v>
      </c>
      <c r="B22" s="136" t="s">
        <v>72</v>
      </c>
      <c r="C22" s="22" t="s">
        <v>103</v>
      </c>
      <c r="D22" s="22">
        <v>250</v>
      </c>
      <c r="E22" s="22">
        <v>489</v>
      </c>
      <c r="F22" s="136">
        <f>SUM(D22:E24)</f>
        <v>1539</v>
      </c>
    </row>
    <row r="23" spans="1:12" x14ac:dyDescent="0.2">
      <c r="A23" s="136"/>
      <c r="B23" s="136"/>
      <c r="C23" s="22" t="s">
        <v>104</v>
      </c>
      <c r="D23" s="22">
        <v>100</v>
      </c>
      <c r="E23" s="22">
        <v>300</v>
      </c>
      <c r="F23" s="136"/>
    </row>
    <row r="24" spans="1:12" x14ac:dyDescent="0.2">
      <c r="A24" s="136"/>
      <c r="B24" s="136"/>
      <c r="C24" s="22" t="s">
        <v>77</v>
      </c>
      <c r="D24" s="22">
        <v>100</v>
      </c>
      <c r="E24" s="22">
        <v>300</v>
      </c>
      <c r="F24" s="136"/>
    </row>
    <row r="25" spans="1:12" x14ac:dyDescent="0.2">
      <c r="A25" s="136" t="s">
        <v>99</v>
      </c>
      <c r="B25" s="136" t="s">
        <v>72</v>
      </c>
      <c r="C25" s="22" t="s">
        <v>103</v>
      </c>
      <c r="D25" s="22">
        <v>250</v>
      </c>
      <c r="E25" s="22">
        <v>489</v>
      </c>
      <c r="F25" s="136">
        <f>SUM(D25:E27)</f>
        <v>1539</v>
      </c>
    </row>
    <row r="26" spans="1:12" x14ac:dyDescent="0.2">
      <c r="A26" s="136"/>
      <c r="B26" s="136"/>
      <c r="C26" s="22" t="s">
        <v>104</v>
      </c>
      <c r="D26" s="22">
        <v>100</v>
      </c>
      <c r="E26" s="22">
        <v>300</v>
      </c>
      <c r="F26" s="136"/>
    </row>
    <row r="27" spans="1:12" x14ac:dyDescent="0.2">
      <c r="A27" s="136"/>
      <c r="B27" s="136"/>
      <c r="C27" s="22" t="s">
        <v>77</v>
      </c>
      <c r="D27" s="22">
        <v>100</v>
      </c>
      <c r="E27" s="22">
        <v>300</v>
      </c>
      <c r="F27" s="136"/>
    </row>
    <row r="28" spans="1:12" x14ac:dyDescent="0.2">
      <c r="A28" s="136" t="s">
        <v>100</v>
      </c>
      <c r="B28" s="136" t="s">
        <v>72</v>
      </c>
      <c r="C28" s="22" t="s">
        <v>105</v>
      </c>
      <c r="D28" s="22">
        <v>200</v>
      </c>
      <c r="E28" s="22">
        <v>425</v>
      </c>
      <c r="F28" s="136">
        <f>SUM(D28:E33)</f>
        <v>2625</v>
      </c>
    </row>
    <row r="29" spans="1:12" x14ac:dyDescent="0.2">
      <c r="A29" s="136"/>
      <c r="B29" s="136"/>
      <c r="C29" s="22" t="s">
        <v>106</v>
      </c>
      <c r="D29" s="22">
        <v>100</v>
      </c>
      <c r="E29" s="22">
        <v>300</v>
      </c>
      <c r="F29" s="136"/>
    </row>
    <row r="30" spans="1:12" x14ac:dyDescent="0.2">
      <c r="A30" s="136"/>
      <c r="B30" s="136"/>
      <c r="C30" s="22" t="s">
        <v>107</v>
      </c>
      <c r="D30" s="22">
        <v>100</v>
      </c>
      <c r="E30" s="22">
        <v>300</v>
      </c>
      <c r="F30" s="136"/>
    </row>
    <row r="31" spans="1:12" x14ac:dyDescent="0.2">
      <c r="A31" s="136"/>
      <c r="B31" s="136"/>
      <c r="C31" s="22" t="s">
        <v>75</v>
      </c>
      <c r="D31" s="22">
        <v>100</v>
      </c>
      <c r="E31" s="22">
        <v>300</v>
      </c>
      <c r="F31" s="136"/>
    </row>
    <row r="32" spans="1:12" x14ac:dyDescent="0.2">
      <c r="A32" s="136"/>
      <c r="B32" s="136"/>
      <c r="C32" s="22" t="s">
        <v>76</v>
      </c>
      <c r="D32" s="22">
        <v>100</v>
      </c>
      <c r="E32" s="22">
        <v>300</v>
      </c>
      <c r="F32" s="136"/>
    </row>
    <row r="33" spans="1:6" x14ac:dyDescent="0.2">
      <c r="A33" s="136"/>
      <c r="B33" s="136"/>
      <c r="C33" s="22" t="s">
        <v>77</v>
      </c>
      <c r="D33" s="22">
        <v>100</v>
      </c>
      <c r="E33" s="22">
        <v>300</v>
      </c>
      <c r="F33" s="136"/>
    </row>
    <row r="36" spans="1:6" x14ac:dyDescent="0.2">
      <c r="A36" s="22"/>
      <c r="B36" s="22"/>
      <c r="C36" s="133" t="s">
        <v>112</v>
      </c>
      <c r="D36" s="134"/>
      <c r="E36" s="134"/>
      <c r="F36" s="135"/>
    </row>
    <row r="37" spans="1:6" x14ac:dyDescent="0.2">
      <c r="A37" s="22"/>
      <c r="B37" s="22"/>
      <c r="C37" s="22"/>
      <c r="D37" s="140" t="s">
        <v>113</v>
      </c>
      <c r="E37" s="140"/>
      <c r="F37" s="140"/>
    </row>
    <row r="38" spans="1:6" x14ac:dyDescent="0.2">
      <c r="A38" s="22" t="s">
        <v>70</v>
      </c>
      <c r="B38" s="22" t="s">
        <v>80</v>
      </c>
      <c r="C38" s="22" t="s">
        <v>73</v>
      </c>
      <c r="D38" s="22" t="s">
        <v>79</v>
      </c>
      <c r="E38" s="22" t="s">
        <v>78</v>
      </c>
      <c r="F38" s="22" t="s">
        <v>61</v>
      </c>
    </row>
    <row r="39" spans="1:6" x14ac:dyDescent="0.2">
      <c r="A39" s="137" t="s">
        <v>109</v>
      </c>
      <c r="B39" s="136" t="s">
        <v>72</v>
      </c>
      <c r="C39" s="22"/>
      <c r="D39" s="22">
        <v>0</v>
      </c>
      <c r="E39" s="22">
        <v>0</v>
      </c>
      <c r="F39" s="136">
        <f>SUM(D39:E41)</f>
        <v>0</v>
      </c>
    </row>
    <row r="40" spans="1:6" x14ac:dyDescent="0.2">
      <c r="A40" s="138"/>
      <c r="B40" s="136"/>
      <c r="C40" s="22"/>
      <c r="D40" s="22">
        <v>0</v>
      </c>
      <c r="E40" s="22">
        <v>0</v>
      </c>
      <c r="F40" s="136"/>
    </row>
    <row r="41" spans="1:6" x14ac:dyDescent="0.2">
      <c r="A41" s="139"/>
      <c r="B41" s="136"/>
      <c r="C41" s="22"/>
      <c r="D41" s="22">
        <v>0</v>
      </c>
      <c r="E41" s="22">
        <v>0</v>
      </c>
      <c r="F41" s="136"/>
    </row>
    <row r="42" spans="1:6" x14ac:dyDescent="0.2">
      <c r="A42" s="136" t="s">
        <v>110</v>
      </c>
      <c r="B42" s="136" t="s">
        <v>72</v>
      </c>
      <c r="C42" s="22"/>
      <c r="D42" s="22">
        <v>0</v>
      </c>
      <c r="E42" s="22">
        <v>0</v>
      </c>
      <c r="F42" s="136">
        <f>SUM(D42:E44)</f>
        <v>0</v>
      </c>
    </row>
    <row r="43" spans="1:6" x14ac:dyDescent="0.2">
      <c r="A43" s="136"/>
      <c r="B43" s="136"/>
      <c r="C43" s="22"/>
      <c r="D43" s="22">
        <v>0</v>
      </c>
      <c r="E43" s="22">
        <v>0</v>
      </c>
      <c r="F43" s="136"/>
    </row>
    <row r="44" spans="1:6" x14ac:dyDescent="0.2">
      <c r="A44" s="136"/>
      <c r="B44" s="136"/>
      <c r="C44" s="22"/>
      <c r="D44" s="22">
        <v>0</v>
      </c>
      <c r="E44" s="22">
        <v>0</v>
      </c>
      <c r="F44" s="136"/>
    </row>
    <row r="45" spans="1:6" x14ac:dyDescent="0.2">
      <c r="A45" s="136" t="s">
        <v>111</v>
      </c>
      <c r="B45" s="136" t="s">
        <v>72</v>
      </c>
      <c r="C45" s="22"/>
      <c r="D45" s="22">
        <v>0</v>
      </c>
      <c r="E45" s="22">
        <v>0</v>
      </c>
      <c r="F45" s="136">
        <f>SUM(D45:E50)</f>
        <v>0</v>
      </c>
    </row>
    <row r="46" spans="1:6" x14ac:dyDescent="0.2">
      <c r="A46" s="136"/>
      <c r="B46" s="136"/>
      <c r="C46" s="22"/>
      <c r="D46" s="22">
        <v>0</v>
      </c>
      <c r="E46" s="22">
        <v>0</v>
      </c>
      <c r="F46" s="136"/>
    </row>
    <row r="47" spans="1:6" x14ac:dyDescent="0.2">
      <c r="A47" s="136"/>
      <c r="B47" s="136"/>
      <c r="C47" s="22"/>
      <c r="D47" s="22">
        <v>0</v>
      </c>
      <c r="E47" s="22">
        <v>0</v>
      </c>
      <c r="F47" s="136"/>
    </row>
    <row r="48" spans="1:6" x14ac:dyDescent="0.2">
      <c r="A48" s="136"/>
      <c r="B48" s="136"/>
      <c r="C48" s="22"/>
      <c r="D48" s="22">
        <v>0</v>
      </c>
      <c r="E48" s="22">
        <v>0</v>
      </c>
      <c r="F48" s="136"/>
    </row>
    <row r="49" spans="1:9" x14ac:dyDescent="0.2">
      <c r="A49" s="136"/>
      <c r="B49" s="136"/>
      <c r="C49" s="22"/>
      <c r="D49" s="22">
        <v>0</v>
      </c>
      <c r="E49" s="22">
        <v>0</v>
      </c>
      <c r="F49" s="136"/>
    </row>
    <row r="50" spans="1:9" x14ac:dyDescent="0.2">
      <c r="A50" s="136"/>
      <c r="B50" s="136"/>
      <c r="C50" s="22"/>
      <c r="D50" s="22">
        <v>0</v>
      </c>
      <c r="E50" s="22">
        <v>0</v>
      </c>
      <c r="F50" s="136"/>
    </row>
    <row r="52" spans="1:9" x14ac:dyDescent="0.2">
      <c r="A52" s="22"/>
      <c r="B52" s="22"/>
      <c r="C52" s="133" t="s">
        <v>118</v>
      </c>
      <c r="D52" s="134"/>
      <c r="E52" s="134"/>
      <c r="F52" s="135"/>
    </row>
    <row r="53" spans="1:9" x14ac:dyDescent="0.2">
      <c r="A53" s="22"/>
      <c r="B53" s="22"/>
      <c r="C53" s="22"/>
      <c r="D53" s="140" t="s">
        <v>113</v>
      </c>
      <c r="E53" s="140"/>
      <c r="F53" s="140"/>
    </row>
    <row r="54" spans="1:9" x14ac:dyDescent="0.2">
      <c r="A54" s="22" t="s">
        <v>70</v>
      </c>
      <c r="B54" s="22" t="s">
        <v>80</v>
      </c>
      <c r="C54" s="22" t="s">
        <v>73</v>
      </c>
      <c r="D54" s="22" t="s">
        <v>79</v>
      </c>
      <c r="E54" s="22" t="s">
        <v>78</v>
      </c>
      <c r="F54" s="22" t="s">
        <v>61</v>
      </c>
    </row>
    <row r="55" spans="1:9" x14ac:dyDescent="0.2">
      <c r="A55" s="137" t="s">
        <v>115</v>
      </c>
      <c r="B55" s="137" t="s">
        <v>72</v>
      </c>
      <c r="C55" t="s">
        <v>119</v>
      </c>
      <c r="D55" s="22">
        <v>250</v>
      </c>
      <c r="E55" s="22">
        <v>489</v>
      </c>
      <c r="F55" s="137">
        <f>SUM(D55:E60)</f>
        <v>3417</v>
      </c>
      <c r="G55">
        <v>2098</v>
      </c>
      <c r="I55">
        <v>2161</v>
      </c>
    </row>
    <row r="56" spans="1:9" x14ac:dyDescent="0.2">
      <c r="A56" s="138"/>
      <c r="B56" s="138"/>
      <c r="C56" t="s">
        <v>123</v>
      </c>
      <c r="D56" s="22">
        <v>250</v>
      </c>
      <c r="E56" s="22">
        <v>489</v>
      </c>
      <c r="F56" s="138"/>
      <c r="G56" t="s">
        <v>122</v>
      </c>
    </row>
    <row r="57" spans="1:9" x14ac:dyDescent="0.2">
      <c r="A57" s="138"/>
      <c r="B57" s="138"/>
      <c r="C57" t="s">
        <v>120</v>
      </c>
      <c r="D57" s="22">
        <v>100</v>
      </c>
      <c r="E57" s="22">
        <v>300</v>
      </c>
      <c r="F57" s="138"/>
    </row>
    <row r="58" spans="1:9" x14ac:dyDescent="0.2">
      <c r="A58" s="138"/>
      <c r="B58" s="138"/>
      <c r="C58" t="s">
        <v>121</v>
      </c>
      <c r="D58" s="22">
        <v>250</v>
      </c>
      <c r="E58" s="22">
        <v>489</v>
      </c>
      <c r="F58" s="138"/>
    </row>
    <row r="59" spans="1:9" x14ac:dyDescent="0.2">
      <c r="A59" s="138"/>
      <c r="B59" s="138"/>
      <c r="C59" t="s">
        <v>104</v>
      </c>
      <c r="D59" s="22">
        <v>100</v>
      </c>
      <c r="E59" s="22">
        <v>300</v>
      </c>
      <c r="F59" s="138"/>
    </row>
    <row r="60" spans="1:9" x14ac:dyDescent="0.2">
      <c r="A60" s="139"/>
      <c r="B60" s="139"/>
      <c r="C60" t="s">
        <v>77</v>
      </c>
      <c r="D60" s="22">
        <v>100</v>
      </c>
      <c r="E60" s="22">
        <v>300</v>
      </c>
      <c r="F60" s="139"/>
    </row>
    <row r="61" spans="1:9" x14ac:dyDescent="0.2">
      <c r="A61" s="137" t="s">
        <v>116</v>
      </c>
      <c r="B61" s="137" t="s">
        <v>72</v>
      </c>
      <c r="C61" s="22" t="s">
        <v>85</v>
      </c>
      <c r="D61" s="22">
        <v>100</v>
      </c>
      <c r="E61" s="22">
        <v>300</v>
      </c>
      <c r="F61" s="137">
        <f>SUM(D61:E63)</f>
        <v>1200</v>
      </c>
    </row>
    <row r="62" spans="1:9" x14ac:dyDescent="0.2">
      <c r="A62" s="138"/>
      <c r="B62" s="138"/>
      <c r="C62" s="22" t="s">
        <v>124</v>
      </c>
      <c r="D62" s="22">
        <v>100</v>
      </c>
      <c r="E62" s="22">
        <v>300</v>
      </c>
      <c r="F62" s="138"/>
    </row>
    <row r="63" spans="1:9" x14ac:dyDescent="0.2">
      <c r="A63" s="138"/>
      <c r="B63" s="138"/>
      <c r="C63" s="22" t="s">
        <v>125</v>
      </c>
      <c r="D63" s="22">
        <v>100</v>
      </c>
      <c r="E63" s="22">
        <v>300</v>
      </c>
      <c r="F63" s="138"/>
    </row>
    <row r="64" spans="1:9" x14ac:dyDescent="0.2">
      <c r="A64" s="139"/>
      <c r="B64" s="139"/>
      <c r="C64" s="22" t="s">
        <v>77</v>
      </c>
      <c r="D64" s="22">
        <v>100</v>
      </c>
      <c r="E64" s="22">
        <v>300</v>
      </c>
      <c r="F64" s="139"/>
    </row>
    <row r="65" spans="1:6" x14ac:dyDescent="0.2">
      <c r="A65" s="136" t="s">
        <v>117</v>
      </c>
      <c r="B65" s="136" t="s">
        <v>72</v>
      </c>
      <c r="C65" s="22" t="s">
        <v>83</v>
      </c>
      <c r="D65" s="22">
        <v>100</v>
      </c>
      <c r="E65" s="22">
        <v>300</v>
      </c>
      <c r="F65" s="136">
        <f>SUM(D65:E66)</f>
        <v>800</v>
      </c>
    </row>
    <row r="66" spans="1:6" x14ac:dyDescent="0.2">
      <c r="A66" s="136"/>
      <c r="B66" s="136"/>
      <c r="C66" s="22" t="s">
        <v>77</v>
      </c>
      <c r="D66" s="22">
        <v>100</v>
      </c>
      <c r="E66" s="22">
        <v>300</v>
      </c>
      <c r="F66" s="136"/>
    </row>
  </sheetData>
  <mergeCells count="54">
    <mergeCell ref="F11:F13"/>
    <mergeCell ref="F14:F17"/>
    <mergeCell ref="A7:A10"/>
    <mergeCell ref="B7:B10"/>
    <mergeCell ref="A11:A13"/>
    <mergeCell ref="B11:B13"/>
    <mergeCell ref="A14:A17"/>
    <mergeCell ref="B14:B17"/>
    <mergeCell ref="D4:F4"/>
    <mergeCell ref="D5:F5"/>
    <mergeCell ref="G4:I4"/>
    <mergeCell ref="G5:I5"/>
    <mergeCell ref="I7:I10"/>
    <mergeCell ref="F7:F10"/>
    <mergeCell ref="I11:I13"/>
    <mergeCell ref="I14:I17"/>
    <mergeCell ref="J4:L4"/>
    <mergeCell ref="J5:L5"/>
    <mergeCell ref="L7:L10"/>
    <mergeCell ref="L11:L13"/>
    <mergeCell ref="L14:L17"/>
    <mergeCell ref="A28:A33"/>
    <mergeCell ref="B28:B33"/>
    <mergeCell ref="F28:F33"/>
    <mergeCell ref="D19:F19"/>
    <mergeCell ref="D20:F20"/>
    <mergeCell ref="A22:A24"/>
    <mergeCell ref="B22:B24"/>
    <mergeCell ref="F22:F24"/>
    <mergeCell ref="A25:A27"/>
    <mergeCell ref="B25:B27"/>
    <mergeCell ref="F25:F27"/>
    <mergeCell ref="A42:A44"/>
    <mergeCell ref="B42:B44"/>
    <mergeCell ref="F42:F44"/>
    <mergeCell ref="A45:A50"/>
    <mergeCell ref="B45:B50"/>
    <mergeCell ref="F45:F50"/>
    <mergeCell ref="C36:F36"/>
    <mergeCell ref="C52:F52"/>
    <mergeCell ref="A65:A66"/>
    <mergeCell ref="B65:B66"/>
    <mergeCell ref="F65:F66"/>
    <mergeCell ref="F55:F60"/>
    <mergeCell ref="A55:A60"/>
    <mergeCell ref="B55:B60"/>
    <mergeCell ref="A61:A64"/>
    <mergeCell ref="B61:B64"/>
    <mergeCell ref="F61:F64"/>
    <mergeCell ref="D53:F53"/>
    <mergeCell ref="D37:F37"/>
    <mergeCell ref="A39:A41"/>
    <mergeCell ref="B39:B41"/>
    <mergeCell ref="F39:F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topLeftCell="A7" workbookViewId="0">
      <selection activeCell="B34" sqref="B34:H38"/>
    </sheetView>
  </sheetViews>
  <sheetFormatPr baseColWidth="10" defaultColWidth="8.83203125" defaultRowHeight="15" x14ac:dyDescent="0.2"/>
  <cols>
    <col min="1" max="1" width="11.5" bestFit="1" customWidth="1"/>
    <col min="2" max="2" width="39.1640625" bestFit="1" customWidth="1"/>
    <col min="3" max="3" width="11.1640625" bestFit="1" customWidth="1"/>
    <col min="4" max="4" width="10.33203125" bestFit="1" customWidth="1"/>
    <col min="5" max="5" width="9.83203125" bestFit="1" customWidth="1"/>
    <col min="6" max="6" width="15.5" bestFit="1" customWidth="1"/>
    <col min="7" max="7" width="22.5" bestFit="1" customWidth="1"/>
    <col min="8" max="8" width="9.6640625" bestFit="1" customWidth="1"/>
    <col min="13" max="13" width="15" bestFit="1" customWidth="1"/>
    <col min="14" max="14" width="10.33203125" customWidth="1"/>
    <col min="15" max="15" width="13.33203125" bestFit="1" customWidth="1"/>
    <col min="16" max="16" width="14.6640625" bestFit="1" customWidth="1"/>
  </cols>
  <sheetData>
    <row r="3" spans="1:8" x14ac:dyDescent="0.2">
      <c r="B3" t="s">
        <v>0</v>
      </c>
    </row>
    <row r="4" spans="1:8" x14ac:dyDescent="0.2">
      <c r="A4" t="s">
        <v>13</v>
      </c>
      <c r="B4" t="s">
        <v>7</v>
      </c>
      <c r="C4" t="s">
        <v>1</v>
      </c>
      <c r="D4" t="s">
        <v>2</v>
      </c>
      <c r="E4" t="s">
        <v>3</v>
      </c>
      <c r="F4" t="s">
        <v>6</v>
      </c>
      <c r="G4" t="s">
        <v>10</v>
      </c>
      <c r="H4" t="s">
        <v>14</v>
      </c>
    </row>
    <row r="5" spans="1:8" x14ac:dyDescent="0.2">
      <c r="A5" s="10">
        <v>1</v>
      </c>
      <c r="B5" t="s">
        <v>8</v>
      </c>
      <c r="C5">
        <v>2</v>
      </c>
      <c r="D5">
        <v>2</v>
      </c>
      <c r="E5">
        <f>SUM(C5:D5)</f>
        <v>4</v>
      </c>
      <c r="F5">
        <v>15000</v>
      </c>
      <c r="G5">
        <f>E5*F5</f>
        <v>60000</v>
      </c>
      <c r="H5" t="s">
        <v>15</v>
      </c>
    </row>
    <row r="6" spans="1:8" x14ac:dyDescent="0.2">
      <c r="A6" s="10">
        <v>2</v>
      </c>
      <c r="B6" t="s">
        <v>9</v>
      </c>
      <c r="C6">
        <v>3</v>
      </c>
      <c r="D6">
        <v>2</v>
      </c>
      <c r="E6">
        <f>SUM(C6:D6)</f>
        <v>5</v>
      </c>
      <c r="F6">
        <v>15000</v>
      </c>
      <c r="G6">
        <f>E6*F6</f>
        <v>75000</v>
      </c>
      <c r="H6" t="s">
        <v>16</v>
      </c>
    </row>
    <row r="7" spans="1:8" x14ac:dyDescent="0.2">
      <c r="A7" s="10">
        <v>3</v>
      </c>
      <c r="B7" t="s">
        <v>11</v>
      </c>
      <c r="C7">
        <v>3</v>
      </c>
      <c r="D7">
        <v>2</v>
      </c>
      <c r="E7">
        <f>SUM(C7:D7)</f>
        <v>5</v>
      </c>
      <c r="F7">
        <v>15000</v>
      </c>
      <c r="G7">
        <f>E7*F7</f>
        <v>75000</v>
      </c>
      <c r="H7" t="s">
        <v>16</v>
      </c>
    </row>
    <row r="8" spans="1:8" ht="30" x14ac:dyDescent="0.2">
      <c r="A8" s="10">
        <v>4</v>
      </c>
      <c r="B8" s="1" t="s">
        <v>12</v>
      </c>
      <c r="C8">
        <v>9</v>
      </c>
      <c r="D8">
        <v>2</v>
      </c>
      <c r="E8">
        <f>SUM(C8:D8)</f>
        <v>11</v>
      </c>
      <c r="F8">
        <v>15000</v>
      </c>
      <c r="G8">
        <f>E8*F8</f>
        <v>165000</v>
      </c>
      <c r="H8" t="s">
        <v>17</v>
      </c>
    </row>
    <row r="10" spans="1:8" x14ac:dyDescent="0.2">
      <c r="B10" t="s">
        <v>56</v>
      </c>
      <c r="C10" t="s">
        <v>55</v>
      </c>
      <c r="D10" t="s">
        <v>53</v>
      </c>
      <c r="E10" t="s">
        <v>54</v>
      </c>
      <c r="F10" t="s">
        <v>90</v>
      </c>
      <c r="G10" t="s">
        <v>62</v>
      </c>
    </row>
    <row r="11" spans="1:8" x14ac:dyDescent="0.2">
      <c r="B11" s="3" t="s">
        <v>25</v>
      </c>
      <c r="C11">
        <v>469.4</v>
      </c>
      <c r="D11">
        <v>350.5</v>
      </c>
      <c r="E11">
        <v>353.5</v>
      </c>
      <c r="F11">
        <v>154037</v>
      </c>
    </row>
    <row r="12" spans="1:8" x14ac:dyDescent="0.2">
      <c r="B12" s="3" t="s">
        <v>30</v>
      </c>
      <c r="C12">
        <v>774.2</v>
      </c>
      <c r="D12">
        <v>317</v>
      </c>
      <c r="E12">
        <v>411.5</v>
      </c>
      <c r="F12" s="22">
        <v>144190</v>
      </c>
    </row>
    <row r="13" spans="1:8" x14ac:dyDescent="0.2">
      <c r="B13" s="3" t="s">
        <v>34</v>
      </c>
      <c r="C13">
        <v>121.9</v>
      </c>
      <c r="D13">
        <v>121.9</v>
      </c>
      <c r="E13">
        <v>121.9</v>
      </c>
    </row>
    <row r="14" spans="1:8" x14ac:dyDescent="0.2">
      <c r="B14" s="3" t="s">
        <v>37</v>
      </c>
      <c r="C14">
        <v>981.5</v>
      </c>
      <c r="D14">
        <v>350.5</v>
      </c>
      <c r="E14">
        <v>490.7</v>
      </c>
    </row>
    <row r="16" spans="1:8" x14ac:dyDescent="0.2">
      <c r="B16" s="3" t="s">
        <v>56</v>
      </c>
      <c r="C16" s="22" t="s">
        <v>90</v>
      </c>
      <c r="D16" s="22" t="s">
        <v>57</v>
      </c>
      <c r="E16" s="22" t="s">
        <v>91</v>
      </c>
      <c r="F16" s="22" t="s">
        <v>108</v>
      </c>
      <c r="G16" s="22" t="s">
        <v>4</v>
      </c>
      <c r="H16" s="22" t="s">
        <v>5</v>
      </c>
    </row>
    <row r="17" spans="2:8" x14ac:dyDescent="0.2">
      <c r="B17" s="143" t="s">
        <v>25</v>
      </c>
      <c r="C17" s="22">
        <v>154037</v>
      </c>
      <c r="D17" s="22">
        <v>1</v>
      </c>
      <c r="E17" s="22">
        <v>60000</v>
      </c>
      <c r="F17" s="22">
        <v>7</v>
      </c>
      <c r="G17" s="22">
        <v>2000</v>
      </c>
      <c r="H17" s="22">
        <f>F17*G17</f>
        <v>14000</v>
      </c>
    </row>
    <row r="18" spans="2:8" x14ac:dyDescent="0.2">
      <c r="B18" s="143"/>
      <c r="C18" s="22">
        <v>154037</v>
      </c>
      <c r="D18" s="22">
        <v>2</v>
      </c>
      <c r="E18" s="22">
        <v>75000</v>
      </c>
      <c r="F18" s="22">
        <v>6</v>
      </c>
      <c r="G18" s="22">
        <v>2000</v>
      </c>
      <c r="H18" s="22">
        <f>F18*G18</f>
        <v>12000</v>
      </c>
    </row>
    <row r="19" spans="2:8" x14ac:dyDescent="0.2">
      <c r="B19" s="143"/>
      <c r="C19" s="22">
        <v>154037</v>
      </c>
      <c r="D19" s="22">
        <v>3</v>
      </c>
      <c r="E19" s="22">
        <v>75000</v>
      </c>
      <c r="F19" s="22">
        <v>6</v>
      </c>
      <c r="G19" s="22">
        <v>2000</v>
      </c>
      <c r="H19" s="22">
        <f>F19*G19</f>
        <v>12000</v>
      </c>
    </row>
    <row r="20" spans="2:8" x14ac:dyDescent="0.2">
      <c r="B20" s="143"/>
      <c r="C20" s="22">
        <v>154037</v>
      </c>
      <c r="D20" s="22">
        <v>4</v>
      </c>
      <c r="E20" s="22">
        <v>165000</v>
      </c>
      <c r="F20" s="22">
        <v>0</v>
      </c>
      <c r="G20" s="22">
        <v>2000</v>
      </c>
      <c r="H20" s="22">
        <f>F20*G20</f>
        <v>0</v>
      </c>
    </row>
    <row r="22" spans="2:8" x14ac:dyDescent="0.2">
      <c r="B22" s="3" t="s">
        <v>56</v>
      </c>
      <c r="C22" s="22" t="s">
        <v>90</v>
      </c>
      <c r="D22" s="22" t="s">
        <v>57</v>
      </c>
      <c r="E22" s="22" t="s">
        <v>91</v>
      </c>
      <c r="F22" s="22" t="s">
        <v>108</v>
      </c>
      <c r="G22" s="22" t="s">
        <v>4</v>
      </c>
      <c r="H22" s="22" t="s">
        <v>5</v>
      </c>
    </row>
    <row r="23" spans="2:8" x14ac:dyDescent="0.2">
      <c r="B23" s="143" t="s">
        <v>30</v>
      </c>
      <c r="C23" s="22">
        <v>144190</v>
      </c>
      <c r="D23" s="22">
        <v>1</v>
      </c>
      <c r="E23" s="22">
        <v>60000</v>
      </c>
      <c r="F23" s="22">
        <v>6</v>
      </c>
      <c r="G23" s="22">
        <v>2000</v>
      </c>
      <c r="H23" s="22">
        <f>F23*G23</f>
        <v>12000</v>
      </c>
    </row>
    <row r="24" spans="2:8" x14ac:dyDescent="0.2">
      <c r="B24" s="143"/>
      <c r="C24" s="22">
        <v>144190</v>
      </c>
      <c r="D24" s="22">
        <v>2</v>
      </c>
      <c r="E24" s="22">
        <v>75000</v>
      </c>
      <c r="F24" s="22">
        <v>5</v>
      </c>
      <c r="G24" s="22">
        <v>2000</v>
      </c>
      <c r="H24" s="22">
        <f>F24*G24</f>
        <v>10000</v>
      </c>
    </row>
    <row r="25" spans="2:8" x14ac:dyDescent="0.2">
      <c r="B25" s="143"/>
      <c r="C25" s="22">
        <v>144190</v>
      </c>
      <c r="D25" s="22">
        <v>3</v>
      </c>
      <c r="E25" s="22">
        <v>75000</v>
      </c>
      <c r="F25" s="22">
        <v>5</v>
      </c>
      <c r="G25" s="22">
        <v>2000</v>
      </c>
      <c r="H25" s="22">
        <f>F25*G25</f>
        <v>10000</v>
      </c>
    </row>
    <row r="26" spans="2:8" x14ac:dyDescent="0.2">
      <c r="B26" s="143"/>
      <c r="C26" s="22">
        <v>144190</v>
      </c>
      <c r="D26" s="22">
        <v>4</v>
      </c>
      <c r="E26" s="22">
        <v>165000</v>
      </c>
      <c r="F26" s="22">
        <v>0</v>
      </c>
      <c r="G26" s="22">
        <v>2000</v>
      </c>
      <c r="H26" s="22">
        <f>F26*G26</f>
        <v>0</v>
      </c>
    </row>
    <row r="28" spans="2:8" x14ac:dyDescent="0.2">
      <c r="B28" s="3" t="s">
        <v>56</v>
      </c>
      <c r="C28" s="22" t="s">
        <v>90</v>
      </c>
      <c r="D28" s="22" t="s">
        <v>57</v>
      </c>
      <c r="E28" s="22" t="s">
        <v>91</v>
      </c>
      <c r="F28" s="22" t="s">
        <v>108</v>
      </c>
      <c r="G28" s="22" t="s">
        <v>4</v>
      </c>
      <c r="H28" s="22" t="s">
        <v>5</v>
      </c>
    </row>
    <row r="29" spans="2:8" x14ac:dyDescent="0.2">
      <c r="B29" s="143" t="s">
        <v>34</v>
      </c>
      <c r="C29" s="22">
        <v>2100</v>
      </c>
      <c r="D29" s="22">
        <v>1</v>
      </c>
      <c r="E29" s="22">
        <v>60000</v>
      </c>
      <c r="F29" s="22">
        <v>0</v>
      </c>
      <c r="G29" s="22">
        <v>2000</v>
      </c>
      <c r="H29" s="22">
        <f>F29*G29</f>
        <v>0</v>
      </c>
    </row>
    <row r="30" spans="2:8" x14ac:dyDescent="0.2">
      <c r="B30" s="143"/>
      <c r="C30" s="22">
        <v>2100</v>
      </c>
      <c r="D30" s="22">
        <v>2</v>
      </c>
      <c r="E30" s="22">
        <v>75000</v>
      </c>
      <c r="F30" s="22">
        <v>0</v>
      </c>
      <c r="G30" s="22">
        <v>2000</v>
      </c>
      <c r="H30" s="22">
        <f>F30*G30</f>
        <v>0</v>
      </c>
    </row>
    <row r="31" spans="2:8" x14ac:dyDescent="0.2">
      <c r="B31" s="143"/>
      <c r="C31" s="22">
        <v>2100</v>
      </c>
      <c r="D31" s="22">
        <v>3</v>
      </c>
      <c r="E31" s="22">
        <v>75000</v>
      </c>
      <c r="F31" s="22">
        <v>0</v>
      </c>
      <c r="G31" s="22">
        <v>2000</v>
      </c>
      <c r="H31" s="22">
        <f>F31*G31</f>
        <v>0</v>
      </c>
    </row>
    <row r="32" spans="2:8" x14ac:dyDescent="0.2">
      <c r="B32" s="143"/>
      <c r="C32" s="22">
        <v>2100</v>
      </c>
      <c r="D32" s="22">
        <v>4</v>
      </c>
      <c r="E32" s="22">
        <v>165000</v>
      </c>
      <c r="F32" s="22">
        <v>0</v>
      </c>
      <c r="G32" s="22">
        <v>2000</v>
      </c>
      <c r="H32" s="22">
        <f>F32*G32</f>
        <v>0</v>
      </c>
    </row>
    <row r="34" spans="2:8" x14ac:dyDescent="0.2">
      <c r="B34" s="3" t="s">
        <v>56</v>
      </c>
      <c r="C34" s="22" t="s">
        <v>90</v>
      </c>
      <c r="D34" s="22" t="s">
        <v>57</v>
      </c>
      <c r="E34" s="22" t="s">
        <v>91</v>
      </c>
      <c r="F34" s="22" t="s">
        <v>108</v>
      </c>
      <c r="G34" s="22" t="s">
        <v>4</v>
      </c>
      <c r="H34" s="22" t="s">
        <v>5</v>
      </c>
    </row>
    <row r="35" spans="2:8" x14ac:dyDescent="0.2">
      <c r="B35" s="143" t="s">
        <v>37</v>
      </c>
      <c r="C35" s="22">
        <v>124402.5</v>
      </c>
      <c r="D35" s="22">
        <v>1</v>
      </c>
      <c r="E35" s="22">
        <v>60000</v>
      </c>
      <c r="F35" s="22">
        <v>5</v>
      </c>
      <c r="G35" s="22">
        <v>2000</v>
      </c>
      <c r="H35" s="22">
        <f>F35*G35</f>
        <v>10000</v>
      </c>
    </row>
    <row r="36" spans="2:8" x14ac:dyDescent="0.2">
      <c r="B36" s="143"/>
      <c r="C36" s="22">
        <v>124402.5</v>
      </c>
      <c r="D36" s="22">
        <v>2</v>
      </c>
      <c r="E36" s="22">
        <v>75000</v>
      </c>
      <c r="F36" s="22">
        <v>4</v>
      </c>
      <c r="G36" s="22">
        <v>2000</v>
      </c>
      <c r="H36" s="22">
        <f>F36*G36</f>
        <v>8000</v>
      </c>
    </row>
    <row r="37" spans="2:8" x14ac:dyDescent="0.2">
      <c r="B37" s="143"/>
      <c r="C37" s="22">
        <v>124402.5</v>
      </c>
      <c r="D37" s="22">
        <v>3</v>
      </c>
      <c r="E37" s="22">
        <v>75000</v>
      </c>
      <c r="F37" s="22">
        <v>4</v>
      </c>
      <c r="G37" s="22">
        <v>2000</v>
      </c>
      <c r="H37" s="22">
        <f>F37*G37</f>
        <v>8000</v>
      </c>
    </row>
    <row r="38" spans="2:8" x14ac:dyDescent="0.2">
      <c r="B38" s="143"/>
      <c r="C38" s="22">
        <v>124402.5</v>
      </c>
      <c r="D38" s="22">
        <v>4</v>
      </c>
      <c r="E38" s="22">
        <v>165000</v>
      </c>
      <c r="F38" s="22">
        <v>0</v>
      </c>
      <c r="G38" s="22">
        <v>2000</v>
      </c>
      <c r="H38" s="22">
        <f>F38*G38</f>
        <v>0</v>
      </c>
    </row>
  </sheetData>
  <mergeCells count="4">
    <mergeCell ref="B17:B20"/>
    <mergeCell ref="B23:B26"/>
    <mergeCell ref="B29:B32"/>
    <mergeCell ref="B35:B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B25" sqref="B25:O31"/>
    </sheetView>
  </sheetViews>
  <sheetFormatPr baseColWidth="10" defaultColWidth="8.83203125" defaultRowHeight="15" x14ac:dyDescent="0.2"/>
  <cols>
    <col min="2" max="2" width="21.83203125" customWidth="1"/>
    <col min="3" max="3" width="12.83203125" bestFit="1" customWidth="1"/>
    <col min="4" max="4" width="13.33203125" customWidth="1"/>
    <col min="5" max="5" width="16.83203125" customWidth="1"/>
    <col min="6" max="6" width="9" bestFit="1" customWidth="1"/>
    <col min="7" max="7" width="12.83203125" bestFit="1" customWidth="1"/>
    <col min="8" max="8" width="8.1640625" bestFit="1" customWidth="1"/>
    <col min="9" max="9" width="7.1640625" customWidth="1"/>
    <col min="11" max="11" width="7" bestFit="1" customWidth="1"/>
    <col min="13" max="13" width="10.83203125" customWidth="1"/>
  </cols>
  <sheetData>
    <row r="1" spans="1:15" x14ac:dyDescent="0.2">
      <c r="A1" s="144" t="s">
        <v>129</v>
      </c>
      <c r="B1" s="144"/>
      <c r="C1" s="144"/>
      <c r="D1" s="144"/>
      <c r="E1" s="144"/>
      <c r="F1" s="144"/>
      <c r="G1" s="144"/>
      <c r="H1" s="144"/>
      <c r="I1" s="144"/>
    </row>
    <row r="2" spans="1:15" ht="25" x14ac:dyDescent="0.2">
      <c r="A2" s="56" t="s">
        <v>19</v>
      </c>
      <c r="B2" s="57" t="s">
        <v>130</v>
      </c>
      <c r="C2" s="74" t="s">
        <v>131</v>
      </c>
      <c r="D2" s="58" t="s">
        <v>132</v>
      </c>
      <c r="E2" s="58" t="s">
        <v>133</v>
      </c>
      <c r="F2" s="58" t="s">
        <v>134</v>
      </c>
      <c r="G2" s="58" t="s">
        <v>42</v>
      </c>
      <c r="H2" s="58" t="s">
        <v>135</v>
      </c>
      <c r="I2" s="56" t="s">
        <v>43</v>
      </c>
    </row>
    <row r="3" spans="1:15" x14ac:dyDescent="0.2">
      <c r="A3" s="145" t="s">
        <v>126</v>
      </c>
      <c r="B3" s="146" t="s">
        <v>127</v>
      </c>
      <c r="C3" s="59" t="s">
        <v>46</v>
      </c>
      <c r="D3" s="59" t="s">
        <v>136</v>
      </c>
      <c r="E3" s="60" t="s">
        <v>137</v>
      </c>
      <c r="F3" s="60" t="s">
        <v>137</v>
      </c>
      <c r="G3" s="60" t="s">
        <v>138</v>
      </c>
      <c r="H3" s="60" t="s">
        <v>45</v>
      </c>
      <c r="I3" s="61">
        <v>2</v>
      </c>
    </row>
    <row r="4" spans="1:15" ht="20.5" customHeight="1" x14ac:dyDescent="0.2">
      <c r="A4" s="145"/>
      <c r="B4" s="146"/>
      <c r="C4" s="59" t="s">
        <v>139</v>
      </c>
      <c r="D4" s="59" t="s">
        <v>140</v>
      </c>
      <c r="E4" s="59" t="s">
        <v>141</v>
      </c>
      <c r="F4" s="59" t="s">
        <v>141</v>
      </c>
      <c r="G4" s="60" t="s">
        <v>138</v>
      </c>
      <c r="H4" s="60" t="s">
        <v>45</v>
      </c>
      <c r="I4" s="61">
        <v>2</v>
      </c>
    </row>
    <row r="6" spans="1:15" ht="28" x14ac:dyDescent="0.2">
      <c r="B6" s="49" t="s">
        <v>19</v>
      </c>
      <c r="C6" s="50" t="s">
        <v>40</v>
      </c>
      <c r="D6" s="49" t="s">
        <v>20</v>
      </c>
      <c r="E6" s="49" t="s">
        <v>21</v>
      </c>
      <c r="F6" s="49" t="s">
        <v>22</v>
      </c>
      <c r="G6" s="49" t="s">
        <v>23</v>
      </c>
      <c r="H6" s="49" t="s">
        <v>24</v>
      </c>
    </row>
    <row r="7" spans="1:15" x14ac:dyDescent="0.2">
      <c r="B7" s="51" t="s">
        <v>126</v>
      </c>
      <c r="C7" s="52" t="s">
        <v>127</v>
      </c>
      <c r="D7" s="53">
        <v>14</v>
      </c>
      <c r="E7" s="54" t="s">
        <v>147</v>
      </c>
      <c r="F7" s="54" t="s">
        <v>148</v>
      </c>
      <c r="G7" s="54" t="s">
        <v>149</v>
      </c>
      <c r="H7" s="55">
        <v>6067</v>
      </c>
    </row>
    <row r="8" spans="1:15" x14ac:dyDescent="0.2">
      <c r="B8" s="62"/>
      <c r="C8" s="63"/>
      <c r="D8" s="64"/>
      <c r="E8" s="65"/>
      <c r="F8" s="65"/>
      <c r="G8" s="65"/>
      <c r="H8" s="66"/>
    </row>
    <row r="9" spans="1:15" x14ac:dyDescent="0.2">
      <c r="B9" s="21" t="s">
        <v>94</v>
      </c>
      <c r="C9" t="s">
        <v>144</v>
      </c>
      <c r="D9" t="s">
        <v>145</v>
      </c>
    </row>
    <row r="10" spans="1:15" ht="42" x14ac:dyDescent="0.2">
      <c r="B10" s="67" t="s">
        <v>19</v>
      </c>
      <c r="C10" s="68" t="s">
        <v>40</v>
      </c>
      <c r="D10" s="69" t="s">
        <v>41</v>
      </c>
      <c r="E10" s="69" t="s">
        <v>42</v>
      </c>
      <c r="F10" s="67" t="s">
        <v>43</v>
      </c>
      <c r="G10" s="70" t="s">
        <v>48</v>
      </c>
      <c r="H10" s="70" t="s">
        <v>50</v>
      </c>
      <c r="I10" s="70" t="s">
        <v>52</v>
      </c>
      <c r="J10" s="70" t="s">
        <v>51</v>
      </c>
      <c r="K10" s="71" t="s">
        <v>64</v>
      </c>
      <c r="L10" s="71" t="s">
        <v>49</v>
      </c>
      <c r="M10" s="71" t="s">
        <v>92</v>
      </c>
      <c r="N10" s="71" t="s">
        <v>93</v>
      </c>
      <c r="O10" s="79" t="s">
        <v>155</v>
      </c>
    </row>
    <row r="11" spans="1:15" x14ac:dyDescent="0.2">
      <c r="B11" s="157" t="s">
        <v>126</v>
      </c>
      <c r="C11" s="147" t="s">
        <v>146</v>
      </c>
      <c r="D11" s="59" t="s">
        <v>46</v>
      </c>
      <c r="E11" s="59" t="s">
        <v>136</v>
      </c>
      <c r="F11" s="72"/>
      <c r="G11" s="73">
        <v>1.58</v>
      </c>
      <c r="H11" s="52">
        <v>41.5</v>
      </c>
      <c r="I11" s="52">
        <f>48/60</f>
        <v>0.8</v>
      </c>
      <c r="J11" s="52">
        <f>G11*H11</f>
        <v>65.570000000000007</v>
      </c>
      <c r="K11" s="72">
        <v>0</v>
      </c>
      <c r="L11" s="72">
        <f>SUM(J11:K11)</f>
        <v>65.570000000000007</v>
      </c>
      <c r="M11" s="72">
        <v>0</v>
      </c>
      <c r="N11" s="52">
        <f>SUM(L11:M11)</f>
        <v>65.570000000000007</v>
      </c>
      <c r="O11">
        <v>5</v>
      </c>
    </row>
    <row r="12" spans="1:15" x14ac:dyDescent="0.2">
      <c r="B12" s="157"/>
      <c r="C12" s="147"/>
      <c r="D12" s="59" t="s">
        <v>136</v>
      </c>
      <c r="E12" s="60" t="s">
        <v>137</v>
      </c>
      <c r="F12" s="75"/>
      <c r="G12" s="76">
        <v>0.99</v>
      </c>
      <c r="H12" s="77">
        <v>22.4</v>
      </c>
      <c r="I12" s="78">
        <f>52/60</f>
        <v>0.8666666666666667</v>
      </c>
      <c r="J12" s="77">
        <f t="shared" ref="J12:J13" si="0">G12*H12</f>
        <v>22.175999999999998</v>
      </c>
      <c r="K12" s="75">
        <v>0</v>
      </c>
      <c r="L12" s="75">
        <f>SUM(J12:K12)</f>
        <v>22.175999999999998</v>
      </c>
      <c r="M12" s="75">
        <v>0</v>
      </c>
      <c r="N12" s="77">
        <f t="shared" ref="N12:N13" si="1">SUM(L12:M12)</f>
        <v>22.175999999999998</v>
      </c>
      <c r="O12">
        <v>2</v>
      </c>
    </row>
    <row r="13" spans="1:15" x14ac:dyDescent="0.2">
      <c r="B13" s="157"/>
      <c r="C13" s="147"/>
      <c r="D13" s="60" t="s">
        <v>138</v>
      </c>
      <c r="E13" s="60" t="s">
        <v>45</v>
      </c>
      <c r="F13" s="72"/>
      <c r="G13" s="73">
        <v>1.38</v>
      </c>
      <c r="H13" s="52">
        <v>274</v>
      </c>
      <c r="I13" s="52">
        <v>4.68</v>
      </c>
      <c r="J13" s="52">
        <f t="shared" si="0"/>
        <v>378.11999999999995</v>
      </c>
      <c r="K13" s="72">
        <v>0</v>
      </c>
      <c r="L13" s="72">
        <f>SUM(J13:K13)</f>
        <v>378.11999999999995</v>
      </c>
      <c r="M13" s="72">
        <v>0</v>
      </c>
      <c r="N13" s="52">
        <f t="shared" si="1"/>
        <v>378.11999999999995</v>
      </c>
    </row>
    <row r="14" spans="1:15" x14ac:dyDescent="0.2">
      <c r="B14" s="85"/>
      <c r="C14" s="86" t="s">
        <v>127</v>
      </c>
      <c r="D14" s="60" t="s">
        <v>137</v>
      </c>
      <c r="E14" s="60" t="s">
        <v>138</v>
      </c>
      <c r="F14" s="72"/>
      <c r="G14" s="73"/>
      <c r="H14" s="52"/>
      <c r="I14" s="52"/>
      <c r="J14" s="52"/>
      <c r="K14" s="72"/>
      <c r="L14" s="72"/>
      <c r="M14" s="72"/>
      <c r="N14" s="52">
        <v>1612</v>
      </c>
      <c r="O14">
        <v>7</v>
      </c>
    </row>
    <row r="15" spans="1:15" x14ac:dyDescent="0.2">
      <c r="B15" s="80"/>
      <c r="C15" s="81"/>
      <c r="D15" s="82"/>
      <c r="E15" s="82"/>
      <c r="F15" s="83"/>
      <c r="G15" s="84"/>
      <c r="H15" s="63"/>
      <c r="I15" s="63"/>
      <c r="J15" s="63"/>
      <c r="K15" s="83"/>
      <c r="L15" s="83"/>
      <c r="M15" s="83"/>
      <c r="N15" s="63"/>
    </row>
    <row r="16" spans="1:15" x14ac:dyDescent="0.2">
      <c r="B16" s="80"/>
      <c r="C16" s="81"/>
      <c r="D16" s="82"/>
      <c r="E16" s="82"/>
      <c r="F16" s="83"/>
      <c r="G16" s="84"/>
      <c r="H16" s="63"/>
      <c r="I16" s="63"/>
      <c r="J16" s="63"/>
      <c r="K16" s="83"/>
      <c r="L16" s="83"/>
      <c r="M16" s="83"/>
      <c r="N16" s="63"/>
    </row>
    <row r="17" spans="1:15" x14ac:dyDescent="0.2">
      <c r="B17" s="21" t="s">
        <v>94</v>
      </c>
      <c r="C17" t="s">
        <v>144</v>
      </c>
      <c r="D17" t="s">
        <v>160</v>
      </c>
      <c r="E17" t="s">
        <v>145</v>
      </c>
    </row>
    <row r="18" spans="1:15" ht="42" x14ac:dyDescent="0.2">
      <c r="B18" s="67" t="s">
        <v>19</v>
      </c>
      <c r="C18" s="68" t="s">
        <v>40</v>
      </c>
      <c r="D18" s="69" t="s">
        <v>41</v>
      </c>
      <c r="E18" s="69" t="s">
        <v>42</v>
      </c>
      <c r="F18" s="67" t="s">
        <v>43</v>
      </c>
      <c r="G18" s="70" t="s">
        <v>48</v>
      </c>
      <c r="H18" s="70" t="s">
        <v>50</v>
      </c>
      <c r="I18" s="70" t="s">
        <v>52</v>
      </c>
      <c r="J18" s="70" t="s">
        <v>51</v>
      </c>
      <c r="K18" s="71" t="s">
        <v>64</v>
      </c>
      <c r="L18" s="71" t="s">
        <v>49</v>
      </c>
      <c r="M18" s="71" t="s">
        <v>92</v>
      </c>
      <c r="N18" s="71" t="s">
        <v>93</v>
      </c>
      <c r="O18" s="79" t="s">
        <v>155</v>
      </c>
    </row>
    <row r="19" spans="1:15" x14ac:dyDescent="0.2">
      <c r="B19" s="148" t="s">
        <v>126</v>
      </c>
      <c r="C19" s="151" t="s">
        <v>146</v>
      </c>
      <c r="D19" s="59" t="s">
        <v>46</v>
      </c>
      <c r="E19" s="59" t="s">
        <v>137</v>
      </c>
      <c r="F19" s="72"/>
      <c r="G19" s="73">
        <v>1.1599999999999999</v>
      </c>
      <c r="H19" s="52">
        <v>39.5</v>
      </c>
      <c r="I19" s="52">
        <v>1.25</v>
      </c>
      <c r="J19" s="52">
        <f>G19*H19</f>
        <v>45.82</v>
      </c>
      <c r="K19" s="72">
        <v>0</v>
      </c>
      <c r="L19" s="72">
        <f>SUM(J19:K19)</f>
        <v>45.82</v>
      </c>
      <c r="M19" s="72">
        <v>0</v>
      </c>
      <c r="N19" s="52">
        <f>SUM(L19:M19)</f>
        <v>45.82</v>
      </c>
      <c r="O19">
        <v>7</v>
      </c>
    </row>
    <row r="20" spans="1:15" ht="14.5" customHeight="1" x14ac:dyDescent="0.2">
      <c r="B20" s="149"/>
      <c r="C20" s="152"/>
      <c r="D20" s="59" t="s">
        <v>46</v>
      </c>
      <c r="E20" s="59" t="s">
        <v>136</v>
      </c>
      <c r="F20" s="72"/>
      <c r="G20" s="73">
        <v>1.58</v>
      </c>
      <c r="H20" s="52">
        <v>41.5</v>
      </c>
      <c r="I20" s="52">
        <f>48/60</f>
        <v>0.8</v>
      </c>
      <c r="J20" s="52">
        <f>G20*H20</f>
        <v>65.570000000000007</v>
      </c>
      <c r="K20" s="72">
        <v>0</v>
      </c>
      <c r="L20" s="72">
        <f>SUM(J20:K20)</f>
        <v>65.570000000000007</v>
      </c>
      <c r="M20" s="72">
        <v>0</v>
      </c>
      <c r="N20" s="52">
        <f>SUM(L20:M20)</f>
        <v>65.570000000000007</v>
      </c>
      <c r="O20">
        <v>5</v>
      </c>
    </row>
    <row r="21" spans="1:15" x14ac:dyDescent="0.2">
      <c r="B21" s="149"/>
      <c r="C21" s="152"/>
      <c r="D21" s="59" t="s">
        <v>136</v>
      </c>
      <c r="E21" s="60" t="s">
        <v>137</v>
      </c>
      <c r="F21" s="75"/>
      <c r="G21" s="76">
        <v>0.99</v>
      </c>
      <c r="H21" s="77">
        <v>22.4</v>
      </c>
      <c r="I21" s="78">
        <f>52/60</f>
        <v>0.8666666666666667</v>
      </c>
      <c r="J21" s="77">
        <f t="shared" ref="J21:J22" si="2">G21*H21</f>
        <v>22.175999999999998</v>
      </c>
      <c r="K21" s="75">
        <v>0</v>
      </c>
      <c r="L21" s="75">
        <f>SUM(J21:K21)</f>
        <v>22.175999999999998</v>
      </c>
      <c r="M21" s="75">
        <v>0</v>
      </c>
      <c r="N21" s="77">
        <f t="shared" ref="N21" si="3">SUM(L21:M21)</f>
        <v>22.175999999999998</v>
      </c>
      <c r="O21">
        <v>2</v>
      </c>
    </row>
    <row r="22" spans="1:15" x14ac:dyDescent="0.2">
      <c r="B22" s="150"/>
      <c r="C22" s="153"/>
      <c r="D22" s="60" t="s">
        <v>138</v>
      </c>
      <c r="E22" s="60" t="s">
        <v>45</v>
      </c>
      <c r="F22" s="72"/>
      <c r="G22" s="73">
        <v>1.38</v>
      </c>
      <c r="H22" s="52">
        <v>274</v>
      </c>
      <c r="I22" s="52">
        <v>4.68</v>
      </c>
      <c r="J22" s="52">
        <f t="shared" si="2"/>
        <v>378.11999999999995</v>
      </c>
      <c r="K22" s="72">
        <v>0</v>
      </c>
      <c r="L22" s="72">
        <f>SUM(J22:K22)</f>
        <v>378.11999999999995</v>
      </c>
      <c r="M22" s="72">
        <v>0</v>
      </c>
      <c r="N22" s="52">
        <f>2*SUM(L22:M22)</f>
        <v>756.2399999999999</v>
      </c>
    </row>
    <row r="23" spans="1:15" x14ac:dyDescent="0.2">
      <c r="B23" s="85"/>
      <c r="C23" s="86" t="s">
        <v>127</v>
      </c>
      <c r="D23" s="60" t="s">
        <v>137</v>
      </c>
      <c r="E23" s="60" t="s">
        <v>138</v>
      </c>
      <c r="F23" s="72"/>
      <c r="G23" s="73"/>
      <c r="H23" s="52"/>
      <c r="I23" s="52"/>
      <c r="J23" s="52"/>
      <c r="K23" s="72"/>
      <c r="L23" s="72"/>
      <c r="M23" s="72"/>
      <c r="N23" s="52">
        <v>1612</v>
      </c>
    </row>
    <row r="24" spans="1:15" ht="16.5" customHeight="1" x14ac:dyDescent="0.2">
      <c r="B24" s="80"/>
      <c r="C24" s="81"/>
      <c r="D24" s="82"/>
      <c r="E24" s="82"/>
      <c r="F24" s="83"/>
      <c r="G24" s="84"/>
      <c r="H24" s="63"/>
      <c r="I24" s="63"/>
      <c r="J24" s="63"/>
      <c r="K24" s="83"/>
      <c r="L24" s="83"/>
      <c r="M24" s="83"/>
      <c r="N24" s="63">
        <f>SUM(N19:N23)</f>
        <v>2501.806</v>
      </c>
    </row>
    <row r="25" spans="1:15" ht="16" thickBot="1" x14ac:dyDescent="0.25">
      <c r="B25" s="21" t="s">
        <v>97</v>
      </c>
      <c r="C25" t="s">
        <v>144</v>
      </c>
      <c r="D25" t="s">
        <v>145</v>
      </c>
    </row>
    <row r="26" spans="1:15" ht="42" x14ac:dyDescent="0.2">
      <c r="B26" s="88" t="s">
        <v>19</v>
      </c>
      <c r="C26" s="89" t="s">
        <v>40</v>
      </c>
      <c r="D26" s="90" t="s">
        <v>41</v>
      </c>
      <c r="E26" s="90" t="s">
        <v>42</v>
      </c>
      <c r="F26" s="91" t="s">
        <v>43</v>
      </c>
      <c r="G26" s="92" t="s">
        <v>48</v>
      </c>
      <c r="H26" s="92" t="s">
        <v>50</v>
      </c>
      <c r="I26" s="92" t="s">
        <v>52</v>
      </c>
      <c r="J26" s="92" t="s">
        <v>51</v>
      </c>
      <c r="K26" s="93" t="s">
        <v>64</v>
      </c>
      <c r="L26" s="93" t="s">
        <v>49</v>
      </c>
      <c r="M26" s="93" t="s">
        <v>92</v>
      </c>
      <c r="N26" s="93" t="s">
        <v>93</v>
      </c>
      <c r="O26" s="94" t="s">
        <v>155</v>
      </c>
    </row>
    <row r="27" spans="1:15" ht="14.5" customHeight="1" x14ac:dyDescent="0.2">
      <c r="B27" s="154" t="s">
        <v>126</v>
      </c>
      <c r="C27" s="147" t="s">
        <v>146</v>
      </c>
      <c r="D27" s="59" t="s">
        <v>46</v>
      </c>
      <c r="E27" s="59" t="s">
        <v>136</v>
      </c>
      <c r="F27" s="151">
        <v>2</v>
      </c>
      <c r="G27" s="73">
        <f>1.2*G11</f>
        <v>1.8959999999999999</v>
      </c>
      <c r="H27" s="52">
        <v>41.5</v>
      </c>
      <c r="I27" s="52">
        <f>48/60</f>
        <v>0.8</v>
      </c>
      <c r="J27" s="52">
        <f>G27*H27</f>
        <v>78.683999999999997</v>
      </c>
      <c r="K27" s="72">
        <v>0</v>
      </c>
      <c r="L27" s="72">
        <f>SUM(J27:K27)</f>
        <v>78.683999999999997</v>
      </c>
      <c r="M27" s="72">
        <v>0</v>
      </c>
      <c r="N27" s="52">
        <f>SUM(L27:M27)</f>
        <v>78.683999999999997</v>
      </c>
      <c r="O27" s="95">
        <v>5</v>
      </c>
    </row>
    <row r="28" spans="1:15" x14ac:dyDescent="0.2">
      <c r="B28" s="155"/>
      <c r="C28" s="147"/>
      <c r="D28" s="59" t="s">
        <v>136</v>
      </c>
      <c r="E28" s="60" t="s">
        <v>137</v>
      </c>
      <c r="F28" s="152"/>
      <c r="G28" s="73">
        <f t="shared" ref="G28:G29" si="4">1.2*G12</f>
        <v>1.1879999999999999</v>
      </c>
      <c r="H28" s="77">
        <v>22.4</v>
      </c>
      <c r="I28" s="78">
        <f>52/60</f>
        <v>0.8666666666666667</v>
      </c>
      <c r="J28" s="77">
        <f t="shared" ref="J28:J29" si="5">G28*H28</f>
        <v>26.611199999999997</v>
      </c>
      <c r="K28" s="75">
        <v>0</v>
      </c>
      <c r="L28" s="75">
        <f>SUM(J28:K28)</f>
        <v>26.611199999999997</v>
      </c>
      <c r="M28" s="75">
        <v>0</v>
      </c>
      <c r="N28" s="77">
        <f t="shared" ref="N28:N29" si="6">SUM(L28:M28)</f>
        <v>26.611199999999997</v>
      </c>
      <c r="O28" s="95">
        <v>9</v>
      </c>
    </row>
    <row r="29" spans="1:15" x14ac:dyDescent="0.2">
      <c r="B29" s="155"/>
      <c r="C29" s="147"/>
      <c r="D29" s="60" t="s">
        <v>138</v>
      </c>
      <c r="E29" s="60" t="s">
        <v>45</v>
      </c>
      <c r="F29" s="152"/>
      <c r="G29" s="73">
        <f t="shared" si="4"/>
        <v>1.6559999999999999</v>
      </c>
      <c r="H29" s="52">
        <v>274</v>
      </c>
      <c r="I29" s="52">
        <v>4.68</v>
      </c>
      <c r="J29" s="52">
        <f t="shared" si="5"/>
        <v>453.74399999999997</v>
      </c>
      <c r="K29" s="72">
        <v>0</v>
      </c>
      <c r="L29" s="72">
        <f>SUM(J29:K29)</f>
        <v>453.74399999999997</v>
      </c>
      <c r="M29" s="72">
        <v>0</v>
      </c>
      <c r="N29" s="52">
        <f t="shared" si="6"/>
        <v>453.74399999999997</v>
      </c>
      <c r="O29" s="95"/>
    </row>
    <row r="30" spans="1:15" ht="16" thickBot="1" x14ac:dyDescent="0.25">
      <c r="A30" s="87"/>
      <c r="B30" s="156"/>
      <c r="C30" s="96" t="s">
        <v>127</v>
      </c>
      <c r="D30" s="97" t="s">
        <v>137</v>
      </c>
      <c r="E30" s="97" t="s">
        <v>138</v>
      </c>
      <c r="F30" s="158"/>
      <c r="G30" s="98"/>
      <c r="H30" s="98"/>
      <c r="I30" s="98"/>
      <c r="J30" s="99"/>
      <c r="K30" s="99"/>
      <c r="L30" s="99"/>
      <c r="M30" s="98"/>
      <c r="N30" s="100">
        <v>1612</v>
      </c>
      <c r="O30" s="101"/>
    </row>
    <row r="31" spans="1:15" x14ac:dyDescent="0.2">
      <c r="I31">
        <f>SUM(I27:I29)</f>
        <v>6.3466666666666667</v>
      </c>
      <c r="M31" t="s">
        <v>114</v>
      </c>
      <c r="N31">
        <f>SUM(N27:N30)</f>
        <v>2171.0392000000002</v>
      </c>
    </row>
    <row r="34" spans="2:15" x14ac:dyDescent="0.2">
      <c r="B34" s="21" t="s">
        <v>94</v>
      </c>
      <c r="C34" t="s">
        <v>144</v>
      </c>
      <c r="D34" t="s">
        <v>161</v>
      </c>
    </row>
    <row r="35" spans="2:15" ht="42" x14ac:dyDescent="0.2">
      <c r="B35" s="67" t="s">
        <v>19</v>
      </c>
      <c r="C35" s="68" t="s">
        <v>40</v>
      </c>
      <c r="D35" s="69" t="s">
        <v>41</v>
      </c>
      <c r="E35" s="69" t="s">
        <v>42</v>
      </c>
      <c r="F35" s="67" t="s">
        <v>43</v>
      </c>
      <c r="G35" s="70" t="s">
        <v>48</v>
      </c>
      <c r="H35" s="70" t="s">
        <v>50</v>
      </c>
      <c r="I35" s="70" t="s">
        <v>52</v>
      </c>
      <c r="J35" s="70" t="s">
        <v>51</v>
      </c>
      <c r="K35" s="71" t="s">
        <v>64</v>
      </c>
      <c r="L35" s="71" t="s">
        <v>49</v>
      </c>
      <c r="M35" s="71" t="s">
        <v>92</v>
      </c>
      <c r="N35" s="71" t="s">
        <v>93</v>
      </c>
      <c r="O35" s="79" t="s">
        <v>155</v>
      </c>
    </row>
    <row r="36" spans="2:15" x14ac:dyDescent="0.2">
      <c r="B36" s="157" t="s">
        <v>126</v>
      </c>
      <c r="C36" s="147" t="s">
        <v>146</v>
      </c>
      <c r="D36" s="59" t="s">
        <v>139</v>
      </c>
      <c r="E36" s="59" t="s">
        <v>140</v>
      </c>
      <c r="F36" s="72"/>
      <c r="G36" s="73">
        <v>1.58</v>
      </c>
      <c r="H36" s="52">
        <v>51.1</v>
      </c>
      <c r="I36" s="52">
        <v>1.21</v>
      </c>
      <c r="J36" s="52">
        <f>G36*H36</f>
        <v>80.738</v>
      </c>
      <c r="K36" s="72">
        <v>0</v>
      </c>
      <c r="L36" s="72">
        <f>SUM(J36:K36)</f>
        <v>80.738</v>
      </c>
      <c r="M36" s="72">
        <v>0</v>
      </c>
      <c r="N36" s="52">
        <f>SUM(L36:M36)</f>
        <v>80.738</v>
      </c>
      <c r="O36">
        <v>5</v>
      </c>
    </row>
    <row r="37" spans="2:15" x14ac:dyDescent="0.2">
      <c r="B37" s="157"/>
      <c r="C37" s="147"/>
      <c r="D37" s="59" t="s">
        <v>140</v>
      </c>
      <c r="E37" s="59" t="s">
        <v>141</v>
      </c>
      <c r="F37" s="72"/>
      <c r="G37" s="73">
        <v>1.32</v>
      </c>
      <c r="H37" s="52">
        <v>72</v>
      </c>
      <c r="I37" s="52">
        <v>1.5</v>
      </c>
      <c r="J37" s="52">
        <f t="shared" ref="J37:J38" si="7">G37*H37</f>
        <v>95.04</v>
      </c>
      <c r="K37" s="72">
        <v>0</v>
      </c>
      <c r="L37" s="72">
        <f t="shared" ref="L37:L38" si="8">SUM(J37:K37)</f>
        <v>95.04</v>
      </c>
      <c r="M37" s="72">
        <v>0</v>
      </c>
      <c r="N37" s="52">
        <f t="shared" ref="N37:N38" si="9">SUM(L37:M37)</f>
        <v>95.04</v>
      </c>
      <c r="O37">
        <v>2</v>
      </c>
    </row>
    <row r="38" spans="2:15" x14ac:dyDescent="0.2">
      <c r="B38" s="157"/>
      <c r="C38" s="147"/>
      <c r="D38" s="60" t="s">
        <v>138</v>
      </c>
      <c r="E38" s="60" t="s">
        <v>45</v>
      </c>
      <c r="F38" s="72"/>
      <c r="G38" s="73">
        <v>1.38</v>
      </c>
      <c r="H38" s="52">
        <v>274</v>
      </c>
      <c r="I38" s="52">
        <v>4.68</v>
      </c>
      <c r="J38" s="52">
        <f t="shared" si="7"/>
        <v>378.11999999999995</v>
      </c>
      <c r="K38" s="72">
        <v>0</v>
      </c>
      <c r="L38" s="72">
        <f t="shared" si="8"/>
        <v>378.11999999999995</v>
      </c>
      <c r="M38" s="72">
        <v>0</v>
      </c>
      <c r="N38" s="52">
        <f t="shared" si="9"/>
        <v>378.11999999999995</v>
      </c>
    </row>
    <row r="39" spans="2:15" x14ac:dyDescent="0.2">
      <c r="B39" s="85"/>
      <c r="C39" s="86" t="s">
        <v>127</v>
      </c>
      <c r="D39" s="59" t="s">
        <v>141</v>
      </c>
      <c r="E39" s="60" t="s">
        <v>138</v>
      </c>
      <c r="F39" s="72"/>
      <c r="G39" s="73"/>
      <c r="H39" s="52"/>
      <c r="I39" s="52"/>
      <c r="J39" s="52"/>
      <c r="K39" s="72"/>
      <c r="L39" s="72"/>
      <c r="M39" s="72"/>
      <c r="N39" s="52">
        <v>1520</v>
      </c>
      <c r="O39">
        <v>7</v>
      </c>
    </row>
    <row r="40" spans="2:15" x14ac:dyDescent="0.2">
      <c r="B40" s="80"/>
      <c r="C40" s="81"/>
      <c r="D40" s="82"/>
      <c r="E40" s="82"/>
      <c r="F40" s="83"/>
      <c r="G40" s="84"/>
      <c r="H40" s="63"/>
      <c r="I40" s="63"/>
      <c r="J40" s="63"/>
      <c r="K40" s="83"/>
      <c r="L40" s="83"/>
      <c r="M40" s="83"/>
      <c r="N40" s="63">
        <f>SUM(N36:N39)</f>
        <v>2073.8980000000001</v>
      </c>
    </row>
    <row r="41" spans="2:15" x14ac:dyDescent="0.2">
      <c r="B41" s="21" t="s">
        <v>97</v>
      </c>
    </row>
    <row r="42" spans="2:15" ht="42" x14ac:dyDescent="0.2">
      <c r="B42" s="67" t="s">
        <v>19</v>
      </c>
      <c r="C42" s="68" t="s">
        <v>40</v>
      </c>
      <c r="D42" s="69" t="s">
        <v>41</v>
      </c>
      <c r="E42" s="69" t="s">
        <v>42</v>
      </c>
      <c r="F42" s="67" t="s">
        <v>43</v>
      </c>
      <c r="G42" s="70" t="s">
        <v>48</v>
      </c>
      <c r="H42" s="70" t="s">
        <v>50</v>
      </c>
      <c r="I42" s="70" t="s">
        <v>52</v>
      </c>
      <c r="J42" s="70" t="s">
        <v>51</v>
      </c>
      <c r="K42" s="71" t="s">
        <v>64</v>
      </c>
      <c r="L42" s="71" t="s">
        <v>49</v>
      </c>
      <c r="M42" s="71" t="s">
        <v>92</v>
      </c>
      <c r="N42" s="71" t="s">
        <v>93</v>
      </c>
      <c r="O42" s="79" t="s">
        <v>155</v>
      </c>
    </row>
    <row r="43" spans="2:15" x14ac:dyDescent="0.2">
      <c r="B43" s="157" t="s">
        <v>126</v>
      </c>
      <c r="C43" s="147" t="s">
        <v>146</v>
      </c>
      <c r="D43" s="59" t="s">
        <v>139</v>
      </c>
      <c r="E43" s="59" t="s">
        <v>140</v>
      </c>
      <c r="F43" s="72"/>
      <c r="G43" s="73">
        <f>1.2*G36</f>
        <v>1.8959999999999999</v>
      </c>
      <c r="H43" s="52">
        <v>51.1</v>
      </c>
      <c r="I43" s="52">
        <v>1.21</v>
      </c>
      <c r="J43" s="52">
        <f>G43*H43</f>
        <v>96.885599999999997</v>
      </c>
      <c r="K43" s="72">
        <v>0</v>
      </c>
      <c r="L43" s="72">
        <f>SUM(J43:K43)</f>
        <v>96.885599999999997</v>
      </c>
      <c r="M43" s="72">
        <v>0</v>
      </c>
      <c r="N43" s="52">
        <f>SUM(L43:M43)</f>
        <v>96.885599999999997</v>
      </c>
      <c r="O43">
        <v>5</v>
      </c>
    </row>
    <row r="44" spans="2:15" x14ac:dyDescent="0.2">
      <c r="B44" s="157"/>
      <c r="C44" s="147"/>
      <c r="D44" s="59" t="s">
        <v>140</v>
      </c>
      <c r="E44" s="59" t="s">
        <v>141</v>
      </c>
      <c r="F44" s="75"/>
      <c r="G44" s="73">
        <f t="shared" ref="G44:G45" si="10">1.2*G37</f>
        <v>1.5840000000000001</v>
      </c>
      <c r="H44" s="52">
        <v>72</v>
      </c>
      <c r="I44" s="52">
        <v>1.5</v>
      </c>
      <c r="J44" s="77">
        <f t="shared" ref="J44:J45" si="11">G44*H44</f>
        <v>114.048</v>
      </c>
      <c r="K44" s="75">
        <v>0</v>
      </c>
      <c r="L44" s="75">
        <f>SUM(J44:K44)</f>
        <v>114.048</v>
      </c>
      <c r="M44" s="75">
        <v>0</v>
      </c>
      <c r="N44" s="77">
        <f t="shared" ref="N44:N45" si="12">SUM(L44:M44)</f>
        <v>114.048</v>
      </c>
      <c r="O44">
        <v>9</v>
      </c>
    </row>
    <row r="45" spans="2:15" x14ac:dyDescent="0.2">
      <c r="B45" s="157"/>
      <c r="C45" s="147"/>
      <c r="D45" s="60" t="s">
        <v>138</v>
      </c>
      <c r="E45" s="60" t="s">
        <v>45</v>
      </c>
      <c r="F45" s="72"/>
      <c r="G45" s="73">
        <f t="shared" si="10"/>
        <v>1.6559999999999999</v>
      </c>
      <c r="H45" s="52">
        <v>274</v>
      </c>
      <c r="I45" s="52">
        <v>4.68</v>
      </c>
      <c r="J45" s="52">
        <f t="shared" si="11"/>
        <v>453.74399999999997</v>
      </c>
      <c r="K45" s="72">
        <v>0</v>
      </c>
      <c r="L45" s="72">
        <f>SUM(J45:K45)</f>
        <v>453.74399999999997</v>
      </c>
      <c r="M45" s="72">
        <v>0</v>
      </c>
      <c r="N45" s="52">
        <f t="shared" si="12"/>
        <v>453.74399999999997</v>
      </c>
    </row>
    <row r="46" spans="2:15" x14ac:dyDescent="0.2">
      <c r="C46" s="86" t="s">
        <v>127</v>
      </c>
      <c r="D46" s="59" t="s">
        <v>141</v>
      </c>
      <c r="E46" s="60" t="s">
        <v>138</v>
      </c>
      <c r="F46" s="73"/>
      <c r="G46" s="52"/>
      <c r="H46" s="52"/>
      <c r="I46" s="52"/>
      <c r="J46" s="72"/>
      <c r="K46" s="72"/>
      <c r="L46" s="72"/>
      <c r="M46" s="52"/>
      <c r="N46" s="52">
        <v>1520</v>
      </c>
    </row>
    <row r="47" spans="2:15" x14ac:dyDescent="0.2">
      <c r="I47">
        <f>SUM(I43:I45)</f>
        <v>7.39</v>
      </c>
      <c r="M47" t="s">
        <v>114</v>
      </c>
      <c r="N47">
        <f>SUM(N43:N46)</f>
        <v>2184.6776</v>
      </c>
    </row>
    <row r="50" spans="2:15" x14ac:dyDescent="0.2">
      <c r="B50" s="21" t="s">
        <v>94</v>
      </c>
      <c r="C50" t="s">
        <v>144</v>
      </c>
      <c r="D50" t="s">
        <v>160</v>
      </c>
      <c r="E50" t="s">
        <v>145</v>
      </c>
    </row>
    <row r="51" spans="2:15" ht="42" x14ac:dyDescent="0.2">
      <c r="B51" s="67" t="s">
        <v>19</v>
      </c>
      <c r="C51" s="68" t="s">
        <v>40</v>
      </c>
      <c r="D51" s="69" t="s">
        <v>41</v>
      </c>
      <c r="E51" s="69" t="s">
        <v>42</v>
      </c>
      <c r="F51" s="67" t="s">
        <v>43</v>
      </c>
      <c r="G51" s="70" t="s">
        <v>48</v>
      </c>
      <c r="H51" s="70" t="s">
        <v>50</v>
      </c>
      <c r="I51" s="70" t="s">
        <v>52</v>
      </c>
      <c r="J51" s="70" t="s">
        <v>51</v>
      </c>
      <c r="K51" s="71" t="s">
        <v>64</v>
      </c>
      <c r="L51" s="71" t="s">
        <v>49</v>
      </c>
      <c r="M51" s="71" t="s">
        <v>92</v>
      </c>
      <c r="N51" s="71" t="s">
        <v>93</v>
      </c>
      <c r="O51" s="79" t="s">
        <v>155</v>
      </c>
    </row>
    <row r="52" spans="2:15" x14ac:dyDescent="0.2">
      <c r="B52" s="148" t="s">
        <v>126</v>
      </c>
      <c r="C52" s="151" t="s">
        <v>146</v>
      </c>
      <c r="D52" s="59" t="s">
        <v>139</v>
      </c>
      <c r="E52" s="59" t="s">
        <v>141</v>
      </c>
      <c r="F52" s="72"/>
      <c r="G52" s="73">
        <v>1.25</v>
      </c>
      <c r="H52" s="52">
        <v>16.100000000000001</v>
      </c>
      <c r="I52" s="52">
        <v>1.25</v>
      </c>
      <c r="J52" s="52">
        <f>G52*H52</f>
        <v>20.125</v>
      </c>
      <c r="K52" s="72">
        <v>0</v>
      </c>
      <c r="L52" s="72">
        <f>SUM(J52:K52)</f>
        <v>20.125</v>
      </c>
      <c r="M52" s="72">
        <v>0</v>
      </c>
      <c r="N52" s="52">
        <f>SUM(L52:M52)</f>
        <v>20.125</v>
      </c>
      <c r="O52">
        <v>7</v>
      </c>
    </row>
    <row r="53" spans="2:15" x14ac:dyDescent="0.2">
      <c r="B53" s="149"/>
      <c r="C53" s="152"/>
      <c r="D53" s="59" t="s">
        <v>139</v>
      </c>
      <c r="E53" s="59" t="s">
        <v>140</v>
      </c>
      <c r="F53" s="72"/>
      <c r="G53" s="73">
        <v>1.58</v>
      </c>
      <c r="H53" s="52">
        <v>51.1</v>
      </c>
      <c r="I53" s="52">
        <f>48/60</f>
        <v>0.8</v>
      </c>
      <c r="J53" s="52">
        <f t="shared" ref="J53:J55" si="13">G53*H53</f>
        <v>80.738</v>
      </c>
      <c r="K53" s="72">
        <v>0</v>
      </c>
      <c r="L53" s="72">
        <f>SUM(J53:K53)</f>
        <v>80.738</v>
      </c>
      <c r="M53" s="72">
        <v>0</v>
      </c>
      <c r="N53" s="52">
        <f>SUM(L53:M53)</f>
        <v>80.738</v>
      </c>
      <c r="O53">
        <v>5</v>
      </c>
    </row>
    <row r="54" spans="2:15" x14ac:dyDescent="0.2">
      <c r="B54" s="149"/>
      <c r="C54" s="152"/>
      <c r="D54" s="59" t="s">
        <v>140</v>
      </c>
      <c r="E54" s="59" t="s">
        <v>141</v>
      </c>
      <c r="F54" s="75"/>
      <c r="G54" s="73">
        <v>1.32</v>
      </c>
      <c r="H54" s="52">
        <v>72</v>
      </c>
      <c r="I54" s="78">
        <f>52/60</f>
        <v>0.8666666666666667</v>
      </c>
      <c r="J54" s="52">
        <f t="shared" si="13"/>
        <v>95.04</v>
      </c>
      <c r="K54" s="75">
        <v>0</v>
      </c>
      <c r="L54" s="75">
        <f>SUM(J54:K54)</f>
        <v>95.04</v>
      </c>
      <c r="M54" s="75">
        <v>0</v>
      </c>
      <c r="N54" s="77">
        <f t="shared" ref="N54" si="14">SUM(L54:M54)</f>
        <v>95.04</v>
      </c>
      <c r="O54">
        <v>2</v>
      </c>
    </row>
    <row r="55" spans="2:15" x14ac:dyDescent="0.2">
      <c r="B55" s="150"/>
      <c r="C55" s="153"/>
      <c r="D55" s="60" t="s">
        <v>138</v>
      </c>
      <c r="E55" s="60" t="s">
        <v>45</v>
      </c>
      <c r="F55" s="72"/>
      <c r="G55" s="73">
        <v>1.38</v>
      </c>
      <c r="H55" s="52">
        <v>274</v>
      </c>
      <c r="I55" s="52">
        <v>4.68</v>
      </c>
      <c r="J55" s="52">
        <f t="shared" si="13"/>
        <v>378.11999999999995</v>
      </c>
      <c r="K55" s="72">
        <v>0</v>
      </c>
      <c r="L55" s="72">
        <f>SUM(J55:K55)</f>
        <v>378.11999999999995</v>
      </c>
      <c r="M55" s="72">
        <v>0</v>
      </c>
      <c r="N55" s="52">
        <f>2*SUM(L55:M55)</f>
        <v>756.2399999999999</v>
      </c>
    </row>
    <row r="56" spans="2:15" x14ac:dyDescent="0.2">
      <c r="B56" s="85"/>
      <c r="C56" s="86" t="s">
        <v>127</v>
      </c>
      <c r="D56" s="59" t="s">
        <v>141</v>
      </c>
      <c r="E56" s="60" t="s">
        <v>138</v>
      </c>
      <c r="F56" s="72"/>
      <c r="G56" s="73"/>
      <c r="H56" s="52"/>
      <c r="I56" s="52"/>
      <c r="J56" s="52"/>
      <c r="K56" s="72"/>
      <c r="L56" s="72"/>
      <c r="M56" s="72"/>
      <c r="N56" s="52">
        <v>1520</v>
      </c>
    </row>
    <row r="57" spans="2:15" x14ac:dyDescent="0.2">
      <c r="B57" s="80"/>
      <c r="C57" s="81"/>
      <c r="D57" s="82"/>
      <c r="E57" s="82"/>
      <c r="F57" s="83"/>
      <c r="G57" s="84"/>
      <c r="H57" s="63"/>
      <c r="I57" s="63"/>
      <c r="J57" s="63"/>
      <c r="K57" s="83"/>
      <c r="L57" s="83"/>
      <c r="M57" s="83"/>
      <c r="N57" s="63">
        <f>SUM(N52:N56)</f>
        <v>2472.143</v>
      </c>
    </row>
  </sheetData>
  <mergeCells count="16">
    <mergeCell ref="B52:B55"/>
    <mergeCell ref="C52:C55"/>
    <mergeCell ref="F27:F30"/>
    <mergeCell ref="B36:B38"/>
    <mergeCell ref="C36:C38"/>
    <mergeCell ref="B43:B45"/>
    <mergeCell ref="C43:C45"/>
    <mergeCell ref="A1:I1"/>
    <mergeCell ref="A3:A4"/>
    <mergeCell ref="B3:B4"/>
    <mergeCell ref="C27:C29"/>
    <mergeCell ref="B19:B22"/>
    <mergeCell ref="C19:C22"/>
    <mergeCell ref="B27:B30"/>
    <mergeCell ref="B11:B13"/>
    <mergeCell ref="C11:C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F12" sqref="F12"/>
    </sheetView>
  </sheetViews>
  <sheetFormatPr baseColWidth="10" defaultColWidth="8.83203125" defaultRowHeight="15" x14ac:dyDescent="0.2"/>
  <cols>
    <col min="2" max="2" width="26.33203125" bestFit="1" customWidth="1"/>
    <col min="5" max="5" width="12.5" bestFit="1" customWidth="1"/>
    <col min="6" max="8" width="12.5" customWidth="1"/>
    <col min="9" max="9" width="13.6640625" bestFit="1" customWidth="1"/>
    <col min="11" max="11" width="10.33203125" bestFit="1" customWidth="1"/>
  </cols>
  <sheetData>
    <row r="1" spans="2:14" x14ac:dyDescent="0.2">
      <c r="B1" t="s">
        <v>142</v>
      </c>
      <c r="D1" t="s">
        <v>81</v>
      </c>
      <c r="E1" t="s">
        <v>143</v>
      </c>
    </row>
    <row r="2" spans="2:14" x14ac:dyDescent="0.2">
      <c r="B2" t="s">
        <v>159</v>
      </c>
    </row>
    <row r="3" spans="2:14" x14ac:dyDescent="0.2">
      <c r="B3" s="3" t="s">
        <v>56</v>
      </c>
      <c r="C3" s="22" t="s">
        <v>142</v>
      </c>
      <c r="D3" s="22" t="s">
        <v>90</v>
      </c>
      <c r="E3" s="22" t="s">
        <v>150</v>
      </c>
      <c r="F3" s="22" t="s">
        <v>151</v>
      </c>
      <c r="G3" s="22" t="s">
        <v>152</v>
      </c>
      <c r="H3" s="22" t="s">
        <v>153</v>
      </c>
      <c r="I3" s="22" t="s">
        <v>154</v>
      </c>
      <c r="J3" s="22" t="s">
        <v>57</v>
      </c>
      <c r="K3" s="22" t="s">
        <v>91</v>
      </c>
      <c r="L3" s="22" t="s">
        <v>108</v>
      </c>
      <c r="M3" s="22" t="s">
        <v>4</v>
      </c>
      <c r="N3" s="22" t="s">
        <v>5</v>
      </c>
    </row>
    <row r="4" spans="2:14" x14ac:dyDescent="0.2">
      <c r="B4" s="159" t="s">
        <v>126</v>
      </c>
      <c r="C4" s="22" t="s">
        <v>156</v>
      </c>
      <c r="D4" s="22">
        <v>6067</v>
      </c>
      <c r="E4" s="22">
        <v>5</v>
      </c>
      <c r="F4" s="22">
        <f>D4*E4</f>
        <v>30335</v>
      </c>
      <c r="G4" s="22">
        <v>207</v>
      </c>
      <c r="H4" s="22">
        <f>G4*E4</f>
        <v>1035</v>
      </c>
      <c r="I4" s="22">
        <v>1615</v>
      </c>
      <c r="J4" s="22">
        <v>1</v>
      </c>
      <c r="K4" s="22">
        <v>60000</v>
      </c>
      <c r="L4" s="22">
        <v>0</v>
      </c>
      <c r="M4" s="22">
        <v>2000</v>
      </c>
      <c r="N4" s="22">
        <f>L4*M4</f>
        <v>0</v>
      </c>
    </row>
    <row r="5" spans="2:14" x14ac:dyDescent="0.2">
      <c r="B5" s="160"/>
      <c r="C5" s="22" t="s">
        <v>157</v>
      </c>
      <c r="D5" s="22">
        <v>6067</v>
      </c>
      <c r="E5" s="22">
        <v>2</v>
      </c>
      <c r="F5" s="22">
        <f t="shared" ref="F5" si="0">D5*E5</f>
        <v>12134</v>
      </c>
      <c r="G5" s="22">
        <v>207</v>
      </c>
      <c r="H5" s="22">
        <f>G5*E5</f>
        <v>414</v>
      </c>
      <c r="I5" s="22">
        <v>1615</v>
      </c>
      <c r="J5" s="22">
        <v>1</v>
      </c>
      <c r="K5" s="22">
        <v>60000</v>
      </c>
      <c r="L5" s="22">
        <v>0</v>
      </c>
      <c r="M5" s="22">
        <v>2000</v>
      </c>
      <c r="N5" s="22">
        <f>L5*M5</f>
        <v>0</v>
      </c>
    </row>
    <row r="6" spans="2:14" x14ac:dyDescent="0.2">
      <c r="B6" s="160"/>
      <c r="C6" s="22" t="s">
        <v>114</v>
      </c>
      <c r="D6" s="22"/>
      <c r="E6" s="22">
        <f>SUM(E4:E5)</f>
        <v>7</v>
      </c>
      <c r="F6" s="22">
        <f>SUM(F4:F5)</f>
        <v>42469</v>
      </c>
      <c r="G6" s="22"/>
      <c r="H6" s="22">
        <f>SUM(H4:H5)</f>
        <v>1449</v>
      </c>
      <c r="I6" s="22">
        <v>1615</v>
      </c>
      <c r="J6" s="22">
        <v>1</v>
      </c>
      <c r="K6" s="22"/>
      <c r="L6" s="22">
        <v>0</v>
      </c>
      <c r="M6" s="22">
        <v>2000</v>
      </c>
      <c r="N6" s="22">
        <f>L6*M6</f>
        <v>0</v>
      </c>
    </row>
    <row r="7" spans="2:14" x14ac:dyDescent="0.2">
      <c r="B7" s="161"/>
      <c r="C7" s="22"/>
      <c r="D7" s="22"/>
      <c r="E7" s="22"/>
      <c r="F7" s="22"/>
      <c r="G7" s="22"/>
      <c r="H7" s="22"/>
      <c r="I7" s="22"/>
      <c r="J7" s="22"/>
      <c r="K7" s="22"/>
      <c r="L7" s="22">
        <v>0</v>
      </c>
      <c r="M7" s="22">
        <v>2000</v>
      </c>
      <c r="N7" s="22">
        <f>L7*M7</f>
        <v>0</v>
      </c>
    </row>
    <row r="9" spans="2:14" x14ac:dyDescent="0.2">
      <c r="B9" s="3" t="s">
        <v>56</v>
      </c>
      <c r="C9" s="22" t="s">
        <v>142</v>
      </c>
      <c r="D9" s="22" t="s">
        <v>90</v>
      </c>
      <c r="E9" s="22" t="s">
        <v>150</v>
      </c>
      <c r="F9" s="22" t="s">
        <v>151</v>
      </c>
      <c r="G9" s="22" t="s">
        <v>152</v>
      </c>
      <c r="H9" s="22" t="s">
        <v>153</v>
      </c>
      <c r="I9" s="22" t="s">
        <v>154</v>
      </c>
      <c r="J9" s="22" t="s">
        <v>57</v>
      </c>
      <c r="K9" s="22" t="s">
        <v>91</v>
      </c>
      <c r="L9" s="22" t="s">
        <v>108</v>
      </c>
      <c r="M9" s="22" t="s">
        <v>4</v>
      </c>
      <c r="N9" s="22" t="s">
        <v>5</v>
      </c>
    </row>
    <row r="10" spans="2:14" x14ac:dyDescent="0.2">
      <c r="B10" s="159" t="s">
        <v>126</v>
      </c>
      <c r="C10" s="22" t="s">
        <v>156</v>
      </c>
      <c r="D10" s="22">
        <v>6067</v>
      </c>
      <c r="E10" s="22">
        <v>5</v>
      </c>
      <c r="F10" s="22">
        <f>D10*E10</f>
        <v>30335</v>
      </c>
      <c r="G10" s="22">
        <v>207</v>
      </c>
      <c r="H10" s="22">
        <f>G10*E10</f>
        <v>1035</v>
      </c>
      <c r="I10" s="22">
        <v>3275</v>
      </c>
      <c r="J10" s="22">
        <v>4</v>
      </c>
      <c r="K10" s="22">
        <v>165000</v>
      </c>
      <c r="L10" s="22">
        <v>0</v>
      </c>
      <c r="M10" s="22">
        <v>2000</v>
      </c>
      <c r="N10" s="22">
        <f>L10*M10</f>
        <v>0</v>
      </c>
    </row>
    <row r="11" spans="2:14" x14ac:dyDescent="0.2">
      <c r="B11" s="160"/>
      <c r="C11" s="22" t="s">
        <v>157</v>
      </c>
      <c r="D11" s="22">
        <v>6067</v>
      </c>
      <c r="E11" s="22">
        <v>9</v>
      </c>
      <c r="F11" s="22">
        <f t="shared" ref="F11" si="1">D11*E11</f>
        <v>54603</v>
      </c>
      <c r="G11" s="22">
        <v>207</v>
      </c>
      <c r="H11" s="22">
        <f>G11*E11</f>
        <v>1863</v>
      </c>
      <c r="I11" s="22">
        <v>3275</v>
      </c>
      <c r="J11" s="22">
        <v>4</v>
      </c>
      <c r="K11" s="22">
        <v>165000</v>
      </c>
      <c r="L11" s="22">
        <v>0</v>
      </c>
      <c r="M11" s="22">
        <v>2000</v>
      </c>
      <c r="N11" s="22">
        <f>L11*M11</f>
        <v>0</v>
      </c>
    </row>
    <row r="12" spans="2:14" x14ac:dyDescent="0.2">
      <c r="B12" s="160"/>
      <c r="C12" s="22" t="s">
        <v>114</v>
      </c>
      <c r="D12" s="22"/>
      <c r="E12" s="22">
        <f>SUM(E10:E11)</f>
        <v>14</v>
      </c>
      <c r="F12" s="22">
        <f>SUM(F10:F11)</f>
        <v>84938</v>
      </c>
      <c r="G12" s="22"/>
      <c r="H12" s="22">
        <f>SUM(H10:H11)</f>
        <v>2898</v>
      </c>
      <c r="I12" s="22"/>
      <c r="J12" s="22">
        <v>4</v>
      </c>
      <c r="K12" s="22"/>
      <c r="L12" s="22">
        <v>0</v>
      </c>
      <c r="M12" s="22">
        <v>2000</v>
      </c>
      <c r="N12" s="22">
        <f>L12*M12</f>
        <v>0</v>
      </c>
    </row>
    <row r="13" spans="2:14" x14ac:dyDescent="0.2">
      <c r="B13" s="161"/>
      <c r="C13" s="22"/>
      <c r="D13" s="22"/>
      <c r="E13" s="22"/>
      <c r="F13" s="22"/>
      <c r="G13" s="22"/>
      <c r="H13" s="22"/>
      <c r="I13" s="22"/>
      <c r="J13" s="22"/>
      <c r="K13" s="22"/>
      <c r="L13" s="22">
        <v>0</v>
      </c>
      <c r="M13" s="22">
        <v>2000</v>
      </c>
      <c r="N13" s="22">
        <f>L13*M13</f>
        <v>0</v>
      </c>
    </row>
    <row r="16" spans="2:14" x14ac:dyDescent="0.2">
      <c r="B16" s="3" t="s">
        <v>56</v>
      </c>
      <c r="C16" s="22" t="s">
        <v>142</v>
      </c>
      <c r="D16" s="22" t="s">
        <v>90</v>
      </c>
      <c r="E16" s="22" t="s">
        <v>150</v>
      </c>
      <c r="F16" s="22" t="s">
        <v>151</v>
      </c>
      <c r="G16" s="22" t="s">
        <v>152</v>
      </c>
      <c r="H16" s="22" t="s">
        <v>153</v>
      </c>
      <c r="I16" s="22" t="s">
        <v>154</v>
      </c>
      <c r="J16" s="22" t="s">
        <v>57</v>
      </c>
      <c r="K16" s="22" t="s">
        <v>91</v>
      </c>
      <c r="L16" s="22" t="s">
        <v>108</v>
      </c>
      <c r="M16" s="22" t="s">
        <v>4</v>
      </c>
      <c r="N16" s="22" t="s">
        <v>5</v>
      </c>
    </row>
    <row r="17" spans="2:14" x14ac:dyDescent="0.2">
      <c r="B17" s="159" t="s">
        <v>126</v>
      </c>
      <c r="C17" s="22" t="s">
        <v>158</v>
      </c>
      <c r="D17" s="22">
        <v>6067</v>
      </c>
      <c r="E17" s="22">
        <v>12</v>
      </c>
      <c r="F17" s="22">
        <f>D17*E17</f>
        <v>72804</v>
      </c>
      <c r="G17" s="22">
        <v>207</v>
      </c>
      <c r="H17" s="22">
        <f>G17*E17</f>
        <v>2484</v>
      </c>
      <c r="I17" s="22">
        <v>3275</v>
      </c>
      <c r="J17" s="22">
        <v>4</v>
      </c>
      <c r="K17" s="22">
        <v>165000</v>
      </c>
      <c r="L17" s="22">
        <v>0</v>
      </c>
      <c r="M17" s="22">
        <v>2000</v>
      </c>
      <c r="N17" s="22">
        <f>L17*M17</f>
        <v>0</v>
      </c>
    </row>
    <row r="18" spans="2:14" x14ac:dyDescent="0.2">
      <c r="B18" s="160"/>
      <c r="C18" s="22" t="s">
        <v>114</v>
      </c>
      <c r="D18" s="22"/>
      <c r="E18" s="22">
        <f>SUM(E17:E17)</f>
        <v>12</v>
      </c>
      <c r="F18" s="22">
        <f>SUM(F17:F17)</f>
        <v>72804</v>
      </c>
      <c r="G18" s="22"/>
      <c r="H18" s="22">
        <f>SUM(H17:H17)</f>
        <v>2484</v>
      </c>
      <c r="I18" s="22"/>
      <c r="J18" s="22">
        <v>4</v>
      </c>
      <c r="K18" s="22"/>
      <c r="L18" s="22">
        <v>0</v>
      </c>
      <c r="M18" s="22">
        <v>2000</v>
      </c>
      <c r="N18" s="22">
        <f>L18*M18</f>
        <v>0</v>
      </c>
    </row>
    <row r="19" spans="2:14" x14ac:dyDescent="0.2">
      <c r="B19" s="161"/>
      <c r="C19" s="22"/>
      <c r="D19" s="22"/>
      <c r="E19" s="22"/>
      <c r="F19" s="22"/>
      <c r="G19" s="22"/>
      <c r="H19" s="22"/>
      <c r="I19" s="22"/>
      <c r="J19" s="22"/>
      <c r="K19" s="22"/>
      <c r="L19" s="22">
        <v>0</v>
      </c>
      <c r="M19" s="22">
        <v>2000</v>
      </c>
      <c r="N19" s="22">
        <f>L19*M19</f>
        <v>0</v>
      </c>
    </row>
  </sheetData>
  <mergeCells count="3">
    <mergeCell ref="B4:B7"/>
    <mergeCell ref="B10:B13"/>
    <mergeCell ref="B17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Road-P1</vt:lpstr>
      <vt:lpstr>Road-P2</vt:lpstr>
      <vt:lpstr>Road-P3</vt:lpstr>
      <vt:lpstr>Road-P4</vt:lpstr>
      <vt:lpstr>Road-State Permits</vt:lpstr>
      <vt:lpstr>Trailer types</vt:lpstr>
      <vt:lpstr>Rail</vt:lpstr>
      <vt:lpstr>Rail-Trailer Types</vt:lpstr>
      <vt:lpstr>Rail-SP</vt:lpstr>
      <vt:lpstr>Air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 Trehan</dc:creator>
  <cp:lastModifiedBy>Microsoft Office User</cp:lastModifiedBy>
  <dcterms:created xsi:type="dcterms:W3CDTF">2017-11-07T03:56:33Z</dcterms:created>
  <dcterms:modified xsi:type="dcterms:W3CDTF">2017-11-11T05:46:52Z</dcterms:modified>
</cp:coreProperties>
</file>