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personal\Kotak\analysis\"/>
    </mc:Choice>
  </mc:AlternateContent>
  <xr:revisionPtr revIDLastSave="0" documentId="13_ncr:1_{4F2EACD1-458A-4B6C-A8B3-B4A16A8C1DB6}" xr6:coauthVersionLast="47" xr6:coauthVersionMax="47" xr10:uidLastSave="{00000000-0000-0000-0000-000000000000}"/>
  <bookViews>
    <workbookView xWindow="-108" yWindow="-108" windowWidth="23256" windowHeight="12456" tabRatio="962" xr2:uid="{F95AE13D-B383-4B4C-AF0B-410855D947D5}"/>
  </bookViews>
  <sheets>
    <sheet name="Contents" sheetId="18" r:id="rId1"/>
    <sheet name="Summary" sheetId="8" r:id="rId2"/>
    <sheet name="Methodology" sheetId="9" r:id="rId3"/>
    <sheet name="---" sheetId="14" r:id="rId4"/>
    <sheet name="Step1 - Variable Description" sheetId="1" r:id="rId5"/>
    <sheet name="Step1- Data Understanding" sheetId="2" r:id="rId6"/>
    <sheet name="----" sheetId="15" r:id="rId7"/>
    <sheet name="Step2(1) - Distribution,Bucket" sheetId="3" r:id="rId8"/>
    <sheet name="Step2(2) - Dist by Gender" sheetId="10" r:id="rId9"/>
    <sheet name="Step2(3) - Who &amp; What" sheetId="7" r:id="rId10"/>
    <sheet name="-----" sheetId="16" r:id="rId11"/>
    <sheet name="Step3 - Renewal Time" sheetId="5" r:id="rId12"/>
    <sheet name="Step3(2) - Renewal Time" sheetId="11" r:id="rId13"/>
    <sheet name="------" sheetId="17" r:id="rId14"/>
    <sheet name="Codes &amp; Files" sheetId="13" r:id="rId15"/>
    <sheet name="Sheet12" sheetId="12" state="hidden" r:id="rId16"/>
  </sheets>
  <definedNames>
    <definedName name="_xlnm._FilterDatabase" localSheetId="12" hidden="1">'Step3(2) - Renewal Time'!$B$2:$G$22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1" i="7" l="1"/>
  <c r="X20" i="7"/>
  <c r="X19" i="7"/>
  <c r="X18" i="7"/>
  <c r="X17" i="7"/>
  <c r="X16" i="7"/>
  <c r="X15" i="7"/>
  <c r="S4" i="7"/>
  <c r="E19" i="7"/>
  <c r="E20" i="7"/>
  <c r="E21" i="7"/>
  <c r="E22" i="7"/>
  <c r="E23" i="7"/>
  <c r="E24" i="7"/>
  <c r="E18" i="7"/>
  <c r="E14" i="7"/>
  <c r="E13" i="7"/>
  <c r="V25" i="10"/>
  <c r="D25" i="10"/>
  <c r="R25" i="10" s="1"/>
  <c r="V24" i="10"/>
  <c r="D24" i="10"/>
  <c r="R24" i="10" s="1"/>
  <c r="V23" i="10"/>
  <c r="D23" i="10"/>
  <c r="V22" i="10"/>
  <c r="D22" i="10"/>
  <c r="V19" i="10"/>
  <c r="D19" i="10"/>
  <c r="R19" i="10" s="1"/>
  <c r="V18" i="10"/>
  <c r="D18" i="10"/>
  <c r="V17" i="10"/>
  <c r="D17" i="10"/>
  <c r="V16" i="10"/>
  <c r="D16" i="10"/>
  <c r="V13" i="10"/>
  <c r="D13" i="10"/>
  <c r="V12" i="10"/>
  <c r="D12" i="10"/>
  <c r="R12" i="10" s="1"/>
  <c r="V11" i="10"/>
  <c r="D11" i="10"/>
  <c r="R11" i="10" s="1"/>
  <c r="V10" i="10"/>
  <c r="D10" i="10"/>
  <c r="R10" i="10" s="1"/>
  <c r="V9" i="10"/>
  <c r="D9" i="10"/>
  <c r="R9" i="10" s="1"/>
  <c r="V8" i="10"/>
  <c r="R8" i="10"/>
  <c r="D8" i="10"/>
  <c r="V7" i="10"/>
  <c r="D7" i="10"/>
  <c r="V6" i="10"/>
  <c r="D6" i="10"/>
  <c r="R6" i="10" s="1"/>
  <c r="V5" i="10"/>
  <c r="D5" i="10"/>
  <c r="V4" i="10"/>
  <c r="D4" i="10"/>
  <c r="V3" i="10"/>
  <c r="D3" i="10"/>
  <c r="V2" i="10"/>
  <c r="D2" i="10"/>
  <c r="R2" i="10" s="1"/>
  <c r="F10" i="12"/>
  <c r="F9" i="12"/>
  <c r="F8" i="12"/>
  <c r="F7" i="12"/>
  <c r="F6" i="12"/>
  <c r="F5" i="12"/>
  <c r="F4" i="12"/>
  <c r="C4" i="11"/>
  <c r="C5" i="11"/>
  <c r="C6" i="11"/>
  <c r="C7" i="11"/>
  <c r="C8" i="11"/>
  <c r="C9" i="11"/>
  <c r="C10" i="11"/>
  <c r="C11" i="11"/>
  <c r="C12" i="11"/>
  <c r="C13" i="11"/>
  <c r="C14" i="11"/>
  <c r="C15" i="11"/>
  <c r="C16" i="11"/>
  <c r="C17" i="11"/>
  <c r="C18" i="11"/>
  <c r="C19" i="11"/>
  <c r="C20" i="11"/>
  <c r="C21" i="11"/>
  <c r="E4" i="11"/>
  <c r="E5" i="11"/>
  <c r="E6" i="11"/>
  <c r="E7" i="11"/>
  <c r="E8" i="11"/>
  <c r="E9" i="11"/>
  <c r="E10" i="11"/>
  <c r="E11" i="11"/>
  <c r="E12" i="11"/>
  <c r="E13" i="11"/>
  <c r="E14" i="11"/>
  <c r="E15" i="11"/>
  <c r="E16" i="11"/>
  <c r="E17" i="11"/>
  <c r="E18" i="11"/>
  <c r="E19" i="11"/>
  <c r="E20" i="11"/>
  <c r="E21" i="11"/>
  <c r="E3" i="11"/>
  <c r="H4" i="11"/>
  <c r="H5" i="11"/>
  <c r="H6" i="11"/>
  <c r="H7" i="11"/>
  <c r="I11" i="11" s="1"/>
  <c r="H8" i="11"/>
  <c r="H9" i="11"/>
  <c r="H10" i="11"/>
  <c r="H11" i="11"/>
  <c r="H12" i="11"/>
  <c r="I16" i="11" s="1"/>
  <c r="H13" i="11"/>
  <c r="H14" i="11"/>
  <c r="H15" i="11"/>
  <c r="H16" i="11"/>
  <c r="H17" i="11"/>
  <c r="I21" i="11" s="1"/>
  <c r="H18" i="11"/>
  <c r="H19" i="11"/>
  <c r="H20" i="11"/>
  <c r="H21" i="11"/>
  <c r="H22" i="11"/>
  <c r="H3" i="11"/>
  <c r="I6" i="11" s="1"/>
  <c r="C3" i="11"/>
  <c r="W4" i="7"/>
  <c r="W5" i="7"/>
  <c r="W6" i="7"/>
  <c r="W7" i="7"/>
  <c r="W8" i="7"/>
  <c r="W9" i="7"/>
  <c r="W3" i="7"/>
  <c r="E4" i="7"/>
  <c r="E5" i="7"/>
  <c r="S5" i="7" s="1"/>
  <c r="E6" i="7"/>
  <c r="E7" i="7"/>
  <c r="E8" i="7"/>
  <c r="S8" i="7" s="1"/>
  <c r="E9" i="7"/>
  <c r="S9" i="7" s="1"/>
  <c r="E3" i="7"/>
  <c r="D45" i="5"/>
  <c r="D46" i="5"/>
  <c r="D47" i="5"/>
  <c r="D48" i="5"/>
  <c r="D44" i="5"/>
  <c r="D31" i="5"/>
  <c r="D32" i="5"/>
  <c r="D33" i="5"/>
  <c r="D34" i="5"/>
  <c r="D35" i="5"/>
  <c r="D36" i="5"/>
  <c r="D37" i="5"/>
  <c r="D38" i="5"/>
  <c r="D39" i="5"/>
  <c r="D40" i="5"/>
  <c r="D41" i="5"/>
  <c r="D30" i="5"/>
  <c r="D26" i="5"/>
  <c r="D25" i="5"/>
  <c r="D24" i="5"/>
  <c r="D23" i="5"/>
  <c r="D20" i="5"/>
  <c r="D19" i="5"/>
  <c r="D18" i="5"/>
  <c r="D17" i="5"/>
  <c r="D14" i="5"/>
  <c r="D13" i="5"/>
  <c r="D12" i="5"/>
  <c r="D11" i="5"/>
  <c r="D10" i="5"/>
  <c r="D9" i="5"/>
  <c r="D8" i="5"/>
  <c r="D4" i="5"/>
  <c r="D3" i="5"/>
  <c r="C5" i="2"/>
  <c r="D5" i="2" s="1"/>
  <c r="R7" i="10" l="1"/>
  <c r="R18" i="10"/>
  <c r="R13" i="10"/>
  <c r="R16" i="10"/>
  <c r="R22" i="10"/>
  <c r="R5" i="10"/>
  <c r="R17" i="10"/>
  <c r="R23" i="10"/>
  <c r="R3" i="10"/>
  <c r="R4" i="10"/>
  <c r="S6" i="7"/>
  <c r="S3" i="7"/>
  <c r="S7" i="7"/>
  <c r="D3" i="2"/>
  <c r="D4" i="2"/>
</calcChain>
</file>

<file path=xl/sharedStrings.xml><?xml version="1.0" encoding="utf-8"?>
<sst xmlns="http://schemas.openxmlformats.org/spreadsheetml/2006/main" count="716" uniqueCount="228">
  <si>
    <t>Variables</t>
  </si>
  <si>
    <t>Description</t>
  </si>
  <si>
    <t>Type</t>
  </si>
  <si>
    <t>ID</t>
  </si>
  <si>
    <t>Unique identification code of the policy/insured (an integer number).</t>
  </si>
  <si>
    <t>Gender</t>
  </si>
  <si>
    <t>Gender of the insured (M = male, F = female).</t>
  </si>
  <si>
    <t>Birth_Date</t>
  </si>
  <si>
    <t>Date of birth of the insured (DD/MM/YYYY).</t>
  </si>
  <si>
    <t>Effecitive_Date</t>
  </si>
  <si>
    <t>Effective start date of the contractual relationship between the insurance company and the insured (DD/MM/YYYY).</t>
  </si>
  <si>
    <t>Capital</t>
  </si>
  <si>
    <t>Capital at risk, to be received by beneficiaries when the insured person dies (in €).</t>
  </si>
  <si>
    <t>Renewal_Date</t>
  </si>
  <si>
    <t>Date of renewal during the year of the insurance contract (DD/MM/YYYY).</t>
  </si>
  <si>
    <t>Age</t>
  </si>
  <si>
    <t>Exact age of the insured, measured in years, at the renewal date (a real number). The time elapsed between the date of birth and the renewal date.</t>
  </si>
  <si>
    <t>t</t>
  </si>
  <si>
    <t>Fractional age in years (0≤t&lt;1) of the insured at the moment of the Renewal_Date. Number of years elapsed between the date of his/her last birthday and the renewal date (a real number between 0 and 1).</t>
  </si>
  <si>
    <t>Age_Actuarial</t>
  </si>
  <si>
    <t>Age of the insured, measured in whole years, obtained by rounding approximating his/her exact age to the closest integer the exact (decimal) age of the insured (an integer number).</t>
  </si>
  <si>
    <t>Birthday</t>
  </si>
  <si>
    <t>Birthday date in 2009 (DD/MM/YYYY).</t>
  </si>
  <si>
    <t>x</t>
  </si>
  <si>
    <t>Time elapsed in years (0≤x&lt;1) between the start of the year (0:00AM on 1 January) and the moment of the Renewal_Date (a real number between 0 and 1).</t>
  </si>
  <si>
    <t>r</t>
  </si>
  <si>
    <t>Ageing quarter (1 = 1Q, 2= 2Q, 3 = 3Q, 4 = 4Q). Age-quarter of the insured at the time of renewal.</t>
  </si>
  <si>
    <t>s</t>
  </si>
  <si>
    <t>Seasonal quarter (1 = Winter, 2= Spring, 3= Summer and 4=Autumn). Season-quarter of the moment of renewal.</t>
  </si>
  <si>
    <t>Age_actuarial_quarter</t>
  </si>
  <si>
    <t>Age of the insured, measured in years, after approximating his/her exact age to the closest integer age-quarter (a real number).</t>
  </si>
  <si>
    <t>Month</t>
  </si>
  <si>
    <t>Month of renewal date (1 = January, 2 = February, 3 = March, 4 = April, 5 = May, 6 = June, 7 = July, 8 = August, 9 = September, 10 = October, 11 = November, 12 = December).</t>
  </si>
  <si>
    <t>log_capital</t>
  </si>
  <si>
    <t>Natural log of Capital</t>
  </si>
  <si>
    <t>float64</t>
  </si>
  <si>
    <t>M</t>
  </si>
  <si>
    <t>F</t>
  </si>
  <si>
    <t>mean</t>
  </si>
  <si>
    <t>std</t>
  </si>
  <si>
    <t>min</t>
  </si>
  <si>
    <t>max</t>
  </si>
  <si>
    <t>Total</t>
  </si>
  <si>
    <t>Frequency</t>
  </si>
  <si>
    <t>%</t>
  </si>
  <si>
    <t>AGE</t>
  </si>
  <si>
    <t>int64</t>
  </si>
  <si>
    <t>object</t>
  </si>
  <si>
    <t>datetime64[ns]</t>
  </si>
  <si>
    <t>mean_capital</t>
  </si>
  <si>
    <t>median_capital</t>
  </si>
  <si>
    <t>std_capital</t>
  </si>
  <si>
    <t>min_capital</t>
  </si>
  <si>
    <t>max_capital</t>
  </si>
  <si>
    <t>percentile_25</t>
  </si>
  <si>
    <t>percentile_50</t>
  </si>
  <si>
    <t>percentile_75</t>
  </si>
  <si>
    <t>percentile_90</t>
  </si>
  <si>
    <t>&lt;20</t>
  </si>
  <si>
    <t>20-29</t>
  </si>
  <si>
    <t>30-39</t>
  </si>
  <si>
    <t>40-49</t>
  </si>
  <si>
    <t>50-59</t>
  </si>
  <si>
    <t>60-69</t>
  </si>
  <si>
    <t>70+</t>
  </si>
  <si>
    <t>count</t>
  </si>
  <si>
    <t>AgeActGroup</t>
  </si>
  <si>
    <t>%count</t>
  </si>
  <si>
    <t>sum_capital</t>
  </si>
  <si>
    <t>Grand Total</t>
  </si>
  <si>
    <t>&lt;0.2</t>
  </si>
  <si>
    <t>0.2-&lt;0.4</t>
  </si>
  <si>
    <t>0.4-&lt;0.6</t>
  </si>
  <si>
    <t>0.6-&lt;0.8</t>
  </si>
  <si>
    <t>0.8+</t>
  </si>
  <si>
    <t>xGroup</t>
  </si>
  <si>
    <t>percentile_01</t>
  </si>
  <si>
    <t>percentile_10</t>
  </si>
  <si>
    <t>percentile_99</t>
  </si>
  <si>
    <t>2. Higher coverage is taken in '1' compared to '4'</t>
  </si>
  <si>
    <t>3. '2' in terms of renewals and coverage is not very different from '1'</t>
  </si>
  <si>
    <t>Objective</t>
  </si>
  <si>
    <t>Methodology</t>
  </si>
  <si>
    <t>Key Insights</t>
  </si>
  <si>
    <t>Conclusion</t>
  </si>
  <si>
    <t>capital_k</t>
  </si>
  <si>
    <t>Capital /1000</t>
  </si>
  <si>
    <t>Male</t>
  </si>
  <si>
    <t>Female</t>
  </si>
  <si>
    <t>Variable</t>
  </si>
  <si>
    <t>Missing</t>
  </si>
  <si>
    <t>1.     Who are more likely to continue with life insurance policy?</t>
  </si>
  <si>
    <t>3.     When is the best time for policy renewal?</t>
  </si>
  <si>
    <t>The data is complete with no missing information. Minimum insured amount allowed by the insurer is of 7000 Euro, the age range allowed is 18-79 years. The maximum coverage taken is of 3MM+, 50% of the customers took a policy coverage between 54K to 110K Euros. 50% of the customers who continued with the policy are between 39 to 52 years of age. Male (63%) has higher likelihood of continuation compared to Female (37%). The average gap between last birthday to renewal date (‘t’) as well as calendar year beginning to renewal date (‘x’) is ~0.5 years.</t>
  </si>
  <si>
    <t>Year to Renewal Date ('x' , 't')</t>
  </si>
  <si>
    <t>Comment</t>
  </si>
  <si>
    <t>1. There is difference in distribution of Age variable by gender particularly for ’40-50’ and ’50-60’ range</t>
  </si>
  <si>
    <t xml:space="preserve">2. Distributional difference by gender, particularly for ’11-12’ range is observed for the ‘Capital(Log)’ variable. </t>
  </si>
  <si>
    <t xml:space="preserve">3. No significant difference between ‘x’ and ‘t’ variables by ‘Gender’ is observed. </t>
  </si>
  <si>
    <t>1. 63% of Male continue with policy as compared to 37% of Female</t>
  </si>
  <si>
    <t>2. 50% of Male take a higher insurance coverage (55k to 115K) compared to  (52K to 110K) for Female</t>
  </si>
  <si>
    <t>1. Customers in the age group of 40-50 are most likely to continue with policy, followed by 50-60</t>
  </si>
  <si>
    <t>2. 30-40 age group continue with higher coverage than 40-50</t>
  </si>
  <si>
    <t>3. There is a sudden peak in 20-30, mainly from early 20s, however they take less coverage</t>
  </si>
  <si>
    <t>4. Post 60 there is a sudden drop from 26% to 6%, which can be attributed to higher death and lower new acquisition</t>
  </si>
  <si>
    <t>2.     What is the insurance coverage they are willing to take?</t>
  </si>
  <si>
    <t>Jan</t>
  </si>
  <si>
    <t>Feb</t>
  </si>
  <si>
    <t>Mar</t>
  </si>
  <si>
    <t>Apr</t>
  </si>
  <si>
    <t>May</t>
  </si>
  <si>
    <t>Jun</t>
  </si>
  <si>
    <t>Jul</t>
  </si>
  <si>
    <t>Aug</t>
  </si>
  <si>
    <t>Sep</t>
  </si>
  <si>
    <t>Oct</t>
  </si>
  <si>
    <t>Nov</t>
  </si>
  <si>
    <t>Dec</t>
  </si>
  <si>
    <t>Winter</t>
  </si>
  <si>
    <t>Spring</t>
  </si>
  <si>
    <t>Summer</t>
  </si>
  <si>
    <t>Autumn</t>
  </si>
  <si>
    <t>Season</t>
  </si>
  <si>
    <t>#Policy</t>
  </si>
  <si>
    <t>%Policy</t>
  </si>
  <si>
    <t>% Policy renewal</t>
  </si>
  <si>
    <t>Diff</t>
  </si>
  <si>
    <t>Age at renewal</t>
  </si>
  <si>
    <t>Overall</t>
  </si>
  <si>
    <t>Average</t>
  </si>
  <si>
    <t>Median</t>
  </si>
  <si>
    <t>75th</t>
  </si>
  <si>
    <t>25th</t>
  </si>
  <si>
    <t>Capital (000's)</t>
  </si>
  <si>
    <r>
      <t xml:space="preserve">From the data </t>
    </r>
    <r>
      <rPr>
        <u/>
        <sz val="10"/>
        <color theme="1"/>
        <rFont val="Arial"/>
        <family val="2"/>
      </rPr>
      <t>'# / % policy holder'</t>
    </r>
    <r>
      <rPr>
        <sz val="10"/>
        <color theme="1"/>
        <rFont val="Arial"/>
        <family val="2"/>
      </rPr>
      <t xml:space="preserve"> who continued with the life policy (renewed in 2009) can be derived. Since the data is a net of inflows and outflows for the year 2009, '# / % policy holder' who continued can be used as an</t>
    </r>
    <r>
      <rPr>
        <u/>
        <sz val="10"/>
        <color theme="1"/>
        <rFont val="Arial"/>
        <family val="2"/>
      </rPr>
      <t xml:space="preserve"> estimate for customer's likelihood towards the life insurance product</t>
    </r>
    <r>
      <rPr>
        <sz val="10"/>
        <color theme="1"/>
        <rFont val="Arial"/>
        <family val="2"/>
      </rPr>
      <t>.</t>
    </r>
  </si>
  <si>
    <t>Before, diving into analysis an understanding of the data is paramount, hence we start with -</t>
  </si>
  <si>
    <t>Demography</t>
  </si>
  <si>
    <t>Coverage</t>
  </si>
  <si>
    <t>Category</t>
  </si>
  <si>
    <t>Time</t>
  </si>
  <si>
    <t>There are two main demography variable - 'Gender' and 'Age'; the rest a mix of continuous and nominal variables are related to time of renewal - 'x', 't', 'r', 's', 'Month'.</t>
  </si>
  <si>
    <t>Gender' is the only static demographic indicator in the data. We also, observe '# / % policy holder' are distinctively different by 'Gender'. Hence as next step we studied demographic and time variables in conjunction with Gender using '# / % policy holder' and 'Capital' as two key metric for evaluation.</t>
  </si>
  <si>
    <t>Step 1: Data Understanding</t>
  </si>
  <si>
    <t>As of December, 2009 there are 76,102 policy holders who renewed their insurance premium. Demographic information, renewal date and other derived variables from these fields (15 variables) are available in the data.</t>
  </si>
  <si>
    <r>
      <t>Please note</t>
    </r>
    <r>
      <rPr>
        <sz val="11"/>
        <color theme="1"/>
        <rFont val="Arial"/>
        <family val="2"/>
      </rPr>
      <t>:- ‘log_capital’ and ‘capital_k’; montonic transformation of 'Capital' are additional derived variables added which were not part of the original data.</t>
    </r>
  </si>
  <si>
    <t>As a start, distribution of 'Age', 'Capital' and continuous time related variable 'x' and 't' by 'Gender' was conducted to achieve the following:</t>
  </si>
  <si>
    <t>2. What would be an appropriate range where the continuous variables can be cut into buckets for further analysis</t>
  </si>
  <si>
    <t>Following bins were used for 'Age' and 'x' for further analysis. 'Capital' is used in its continuous form.</t>
  </si>
  <si>
    <t>1. Evaluate whether there are any distributional differences by Gender</t>
  </si>
  <si>
    <t>Since, distributional differences between 'Gender' by 'Age' was observed, 'Age' buckets were created and joint analysis with 'Gender' was conducted.</t>
  </si>
  <si>
    <t>% count</t>
  </si>
  <si>
    <t>Delta</t>
  </si>
  <si>
    <t>Summarized</t>
  </si>
  <si>
    <t>3. Customers in the age group of 40-50 are most likely to continue with policy, followed by 50-60</t>
  </si>
  <si>
    <t>4. 30-40 age group continue with higher median coverage than 40-50</t>
  </si>
  <si>
    <t>5. There is a sudden peak in 20-30, mainly from early 20s</t>
  </si>
  <si>
    <t>6. Post 59 there is a sudden drop from 26% to 6%, which can be attributed to higher death and lower new acquisition</t>
  </si>
  <si>
    <t>7. Compared to Male, Female has higher propensity in the 20-40 age group</t>
  </si>
  <si>
    <t>8. 30+ coverage reduces as age increases</t>
  </si>
  <si>
    <t>1. Majority renewal occurs in '1' and '4'</t>
  </si>
  <si>
    <t>2. There is a peak in March with higher coverage than in December</t>
  </si>
  <si>
    <t xml:space="preserve">1.  People with renewal furthest from the year, likley continues with insurance policy </t>
  </si>
  <si>
    <t>2. This corroborates with 'Month' of December seeing the maximum renewal</t>
  </si>
  <si>
    <t>High percentage of contract renewals happen in the winter, with Mar constituting 10% of the total 26% contract</t>
  </si>
  <si>
    <t>This can be driven by sales intensity post yearly target set in Jan, however majority customers with renew date this quarter do continue with policy</t>
  </si>
  <si>
    <t>Overall customer continuation is not significantly lower than winter</t>
  </si>
  <si>
    <t>The renewals are well distributed across the months; BAU behaviour</t>
  </si>
  <si>
    <t>Contract renewals significantly drops in summer; 5% point difference with spring</t>
  </si>
  <si>
    <t xml:space="preserve">Summer is a not a preferred time for policy renewals </t>
  </si>
  <si>
    <t>Peak renewal period</t>
  </si>
  <si>
    <t xml:space="preserve">22% of renewals only in Nov, Dec </t>
  </si>
  <si>
    <t>Dec on its own constitutes 13% renewal, highest across calendar months</t>
  </si>
  <si>
    <t>Hence these variables will be studied separately, not in conjunction with 'Gender'</t>
  </si>
  <si>
    <t>Coverage a person is willing to take also differs by 'Age'. The analysis in this step provided a direction towards whom to target and what would be the likely coverage range.</t>
  </si>
  <si>
    <t>In the next step we try to understand the preferable time for renewal</t>
  </si>
  <si>
    <t>Step 2: Whom to target? What is the likely insurance coverage?</t>
  </si>
  <si>
    <t>Step3: Preferable renewal time?</t>
  </si>
  <si>
    <t>These two metrics studied along with demographic and time attributes provides a direction towards 'Who' , 'What', 'When' as set in the objective.</t>
  </si>
  <si>
    <t>Gender' has no effect on renewal times, hence these attributes are studied seprately in 'Step3'</t>
  </si>
  <si>
    <t>Men' and 'Women' has different likehood for the product, as well as insurance coverage they are willing to pay.</t>
  </si>
  <si>
    <t>There are four time related variables in the dataset - 'x', 't', 'r', 's', 'Month'. As already observed in 'Step 2(1) - Distribution, Bucket', 't' (fractional age from last birthday to renewal)  does not show any specific trend. Hence this variable was not considered for further analysis.</t>
  </si>
  <si>
    <t>r' (Age quarter) also shows no specific trend from "# / % policy holder' or 'Capital'. Hence, this variable was also not considered for further analysis.</t>
  </si>
  <si>
    <t>Month', 's' (Season) and 'x' (Year beginning to renewal date) was considered for further analysis on time.</t>
  </si>
  <si>
    <t>By the nature of these variables, they are suppose to be correlated, the distributional analysis in Step4 - Renewal Time also corroborates the assumption.</t>
  </si>
  <si>
    <t>A joint analysis of these variables throws some direction in terms of preferrable month and season for renewal.</t>
  </si>
  <si>
    <t>1. From the data it is observed that 'Men' has a higher preference towards the life insurance product compared to 'Women'</t>
  </si>
  <si>
    <t>2. 'Men' are also willing to take higher coverage for their policy compared to 'Women'</t>
  </si>
  <si>
    <t>3. People of certain age groups - '40-60' (65%) has a higher preferance towards the product</t>
  </si>
  <si>
    <t>5. Post 30+ age, there is a decline in the insurance coverage taken. It peaks in 30-50 age group.</t>
  </si>
  <si>
    <t>6. Majority of policy renewals happens in 'Autumn' (Q4) and 'Winter' (Q1). It peaks in 'Dec'.</t>
  </si>
  <si>
    <t>7. 'Summer' (Q3) is the dull season with least renewals taking place</t>
  </si>
  <si>
    <t>Campaign efforts can be focused during 'Autumn' and 'Winnter', followed by Spring.</t>
  </si>
  <si>
    <t>The case study intends to provide direction towards the following questions for the life insurance product in Spain -</t>
  </si>
  <si>
    <t>Answer to the above questions will help an insurer device targeted campaigns to acquire new customers and retain existing customers for the life insurance product.</t>
  </si>
  <si>
    <t>4. However, 'Women' in lower age groups (30-40) prefers the product more than 'Men'</t>
  </si>
  <si>
    <t xml:space="preserve">The analysis performed is able to provide a direction towards cohorts who can be targeted while launching any campaigns for customer acquisition or retention - </t>
  </si>
  <si>
    <t xml:space="preserve">Focus should be more on 'Men' as compared to 'Women'. The target age group should be between 40-60. For 'Women' customers, additional focus can be given to age group '30-40'. </t>
  </si>
  <si>
    <t>54K - 110K should be the targeted range while offering the product, it is likely that 'Women' would tend to take lower coverage. The focus group for this coverage should be age group '30-50'.</t>
  </si>
  <si>
    <r>
      <rPr>
        <u/>
        <sz val="10"/>
        <color theme="1"/>
        <rFont val="Arial"/>
        <family val="2"/>
      </rPr>
      <t>'Capital'</t>
    </r>
    <r>
      <rPr>
        <sz val="10"/>
        <color theme="1"/>
        <rFont val="Arial"/>
        <family val="2"/>
      </rPr>
      <t xml:space="preserve"> which is the amount to be paid to beneficiaries in the event of death of the insured, is the </t>
    </r>
    <r>
      <rPr>
        <u/>
        <sz val="10"/>
        <color theme="1"/>
        <rFont val="Arial"/>
        <family val="2"/>
      </rPr>
      <t>coverage a person is willing to take</t>
    </r>
    <r>
      <rPr>
        <sz val="10"/>
        <color theme="1"/>
        <rFont val="Arial"/>
        <family val="2"/>
      </rPr>
      <t xml:space="preserve"> to cover his/her risk of death</t>
    </r>
  </si>
  <si>
    <t>An univariate analysis of the attributes in the dataset is performed. Since, date related derived variables are already available in the data, hence the date variables have been kept out for further analysis.</t>
  </si>
  <si>
    <t>Summary</t>
  </si>
  <si>
    <t>Sets the objective of the case study, list down key insights and conclusion from the study</t>
  </si>
  <si>
    <t>Provide details of the methodology adapted for the study</t>
  </si>
  <si>
    <t>Step1 - Variable Description</t>
  </si>
  <si>
    <t>Overview of the variables in the dataset</t>
  </si>
  <si>
    <t>Step1- Data Understanding</t>
  </si>
  <si>
    <t>Univariate analysis of important variables in the dataset</t>
  </si>
  <si>
    <t>Step2(1) - Distribution,Bucket</t>
  </si>
  <si>
    <t>Population distribution of 'Age', 'Capital, 'x' and 't' by Gender</t>
  </si>
  <si>
    <t>Step2(2) - Dist by Gender</t>
  </si>
  <si>
    <t>Population distribution of 'Month', 'r and 's' and 't' by Gender</t>
  </si>
  <si>
    <t>Step2(3) - Who &amp; What</t>
  </si>
  <si>
    <t>Detailed analysis of 'Age' by 'Gender'</t>
  </si>
  <si>
    <t>Step3 - Renewal Time</t>
  </si>
  <si>
    <t>Univariate analysis for 'Month', 'r', 's' and 'x' through '%policy' and 'Capital' distribution</t>
  </si>
  <si>
    <t>Step3(2) - Renewal Time</t>
  </si>
  <si>
    <t>Joint analysis of the time variables 'Month', 's' and 'x' to understand preferred renewal time</t>
  </si>
  <si>
    <t>Codes &amp; Files</t>
  </si>
  <si>
    <t>Contains notebook and '.py', version of the code. The csv outputs used for analysis.</t>
  </si>
  <si>
    <t>Tabs</t>
  </si>
  <si>
    <t>#</t>
  </si>
  <si>
    <t>However, it is observed that 'Women' tends to take more coverage during 'Winter' and 'Summer' compared to 'Men'</t>
  </si>
  <si>
    <t>No significant difference in '# policy' distribution observed for 'Month'and 'r'.</t>
  </si>
  <si>
    <t>count = '# policy holder'</t>
  </si>
  <si>
    <t>% count = % policy holder</t>
  </si>
  <si>
    <t>1. Age quarter has no relationship to% policy or coverage</t>
  </si>
  <si>
    <t>1. Maximum renewal occurs in December</t>
  </si>
  <si>
    <r>
      <rPr>
        <b/>
        <i/>
        <u/>
        <sz val="11"/>
        <color theme="1"/>
        <rFont val="Calibri"/>
        <family val="2"/>
        <scheme val="minor"/>
      </rPr>
      <t>Please note</t>
    </r>
    <r>
      <rPr>
        <i/>
        <sz val="11"/>
        <color theme="1"/>
        <rFont val="Calibri"/>
        <family val="2"/>
        <scheme val="minor"/>
      </rPr>
      <t xml:space="preserve"> - Season variable 's' derived in the data as spill over to other quarters, for this analysis it has been fixed to the quarter of year. This is is inline to what has been mentioned in the paper 'Dataset of an actual life-risk insurance portfolio'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</si>
</sst>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_ ;_ * \-#,##0_ ;_ * &quot;-&quot;??_ ;_ @_ "/>
  </numFmts>
  <fonts count="3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1"/>
      <name val="Arial"/>
      <family val="2"/>
    </font>
    <font>
      <b/>
      <sz val="10"/>
      <color theme="1"/>
      <name val="Arial"/>
      <family val="2"/>
    </font>
    <font>
      <sz val="10"/>
      <name val="Arial"/>
      <family val="2"/>
    </font>
    <font>
      <sz val="10"/>
      <color theme="1"/>
      <name val="Arial"/>
      <family val="2"/>
    </font>
    <font>
      <sz val="11"/>
      <color theme="1"/>
      <name val="Calibri"/>
      <family val="2"/>
    </font>
    <font>
      <sz val="10"/>
      <color rgb="FFFF0000"/>
      <name val="Var(--jp-code-font-family)"/>
    </font>
    <font>
      <b/>
      <sz val="10"/>
      <color theme="0"/>
      <name val="Arial"/>
      <family val="2"/>
    </font>
    <font>
      <b/>
      <sz val="10"/>
      <color theme="5" tint="-0.249977111117893"/>
      <name val="Arial"/>
      <family val="2"/>
    </font>
    <font>
      <b/>
      <u/>
      <sz val="11"/>
      <color theme="1"/>
      <name val="Arial"/>
      <family val="2"/>
    </font>
    <font>
      <b/>
      <u/>
      <sz val="10"/>
      <color theme="1"/>
      <name val="Arial"/>
      <family val="2"/>
    </font>
    <font>
      <b/>
      <sz val="10"/>
      <color theme="4"/>
      <name val="Arial"/>
      <family val="2"/>
    </font>
    <font>
      <b/>
      <u/>
      <sz val="10"/>
      <color theme="4"/>
      <name val="Arial"/>
      <family val="2"/>
    </font>
    <font>
      <b/>
      <sz val="11"/>
      <color theme="5" tint="-0.249977111117893"/>
      <name val="Calibri"/>
      <family val="2"/>
      <scheme val="minor"/>
    </font>
    <font>
      <sz val="8"/>
      <name val="Calibri"/>
      <family val="2"/>
      <scheme val="minor"/>
    </font>
    <font>
      <b/>
      <sz val="11"/>
      <color rgb="FF00B0F0"/>
      <name val="Calibri"/>
      <family val="2"/>
      <scheme val="minor"/>
    </font>
    <font>
      <sz val="11"/>
      <color theme="2" tint="-0.249977111117893"/>
      <name val="Calibri"/>
      <family val="2"/>
      <scheme val="minor"/>
    </font>
    <font>
      <u/>
      <sz val="10"/>
      <color theme="1"/>
      <name val="Arial"/>
      <family val="2"/>
    </font>
    <font>
      <sz val="11"/>
      <name val="Calibri"/>
      <family val="2"/>
      <scheme val="minor"/>
    </font>
    <font>
      <b/>
      <i/>
      <sz val="11"/>
      <color theme="4"/>
      <name val="Calibri"/>
      <family val="2"/>
      <scheme val="minor"/>
    </font>
    <font>
      <i/>
      <sz val="10"/>
      <color rgb="FF0070C0"/>
      <name val="Arial"/>
      <family val="2"/>
    </font>
    <font>
      <sz val="10"/>
      <color rgb="FF0070C0"/>
      <name val="Arial"/>
      <family val="2"/>
    </font>
    <font>
      <u/>
      <sz val="11"/>
      <color theme="10"/>
      <name val="Calibri"/>
      <family val="2"/>
      <scheme val="minor"/>
    </font>
    <font>
      <b/>
      <i/>
      <sz val="11"/>
      <color rgb="FF00B0F0"/>
      <name val="Calibri"/>
      <family val="2"/>
      <scheme val="minor"/>
    </font>
    <font>
      <i/>
      <sz val="11"/>
      <color theme="1"/>
      <name val="Calibri"/>
      <family val="2"/>
      <scheme val="minor"/>
    </font>
    <font>
      <i/>
      <sz val="10"/>
      <color theme="1"/>
      <name val="Arial"/>
      <family val="2"/>
    </font>
    <font>
      <b/>
      <sz val="11"/>
      <color theme="1"/>
      <name val="Calibri"/>
      <family val="2"/>
    </font>
    <font>
      <b/>
      <i/>
      <u/>
      <sz val="11"/>
      <color theme="1"/>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3"/>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FFC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double">
        <color indexed="64"/>
      </bottom>
      <diagonal/>
    </border>
    <border>
      <left/>
      <right/>
      <top/>
      <bottom style="thin">
        <color indexed="64"/>
      </bottom>
      <diagonal/>
    </border>
    <border>
      <left/>
      <right style="thin">
        <color indexed="64"/>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
      <left/>
      <right/>
      <top style="double">
        <color indexed="64"/>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25" fillId="0" borderId="0" applyNumberFormat="0" applyFill="0" applyBorder="0" applyAlignment="0" applyProtection="0"/>
  </cellStyleXfs>
  <cellXfs count="174">
    <xf numFmtId="0" fontId="0" fillId="0" borderId="0" xfId="0"/>
    <xf numFmtId="0" fontId="0" fillId="0" borderId="1" xfId="0" applyBorder="1"/>
    <xf numFmtId="0" fontId="5" fillId="0" borderId="1" xfId="0" applyFont="1" applyBorder="1"/>
    <xf numFmtId="0" fontId="6" fillId="0" borderId="1" xfId="0" applyFont="1" applyBorder="1"/>
    <xf numFmtId="0" fontId="7" fillId="0" borderId="1" xfId="0" applyFont="1" applyBorder="1"/>
    <xf numFmtId="0" fontId="7" fillId="0" borderId="1" xfId="0" applyFont="1" applyBorder="1" applyAlignment="1">
      <alignment horizontal="justify" vertical="center" wrapText="1"/>
    </xf>
    <xf numFmtId="0" fontId="6" fillId="0" borderId="1" xfId="0" applyFont="1" applyBorder="1" applyAlignment="1">
      <alignment horizontal="justify" vertical="center" wrapText="1"/>
    </xf>
    <xf numFmtId="0" fontId="5" fillId="2" borderId="1" xfId="0" applyFont="1" applyFill="1" applyBorder="1"/>
    <xf numFmtId="0" fontId="7" fillId="2" borderId="1" xfId="0" applyFont="1" applyFill="1" applyBorder="1" applyAlignment="1">
      <alignment horizontal="justify" vertical="center" wrapText="1"/>
    </xf>
    <xf numFmtId="0" fontId="7" fillId="2" borderId="1" xfId="0" applyFont="1" applyFill="1" applyBorder="1"/>
    <xf numFmtId="164" fontId="0" fillId="0" borderId="0" xfId="2" applyNumberFormat="1" applyFont="1"/>
    <xf numFmtId="9" fontId="0" fillId="0" borderId="0" xfId="0" applyNumberFormat="1"/>
    <xf numFmtId="0" fontId="3" fillId="0" borderId="0" xfId="0" applyFont="1"/>
    <xf numFmtId="0" fontId="7" fillId="0" borderId="1" xfId="0" applyFont="1" applyBorder="1" applyAlignment="1">
      <alignment horizontal="left" vertical="center"/>
    </xf>
    <xf numFmtId="0" fontId="7" fillId="0" borderId="0" xfId="0" applyFont="1"/>
    <xf numFmtId="164" fontId="7" fillId="0" borderId="1" xfId="2" applyNumberFormat="1" applyFont="1" applyBorder="1"/>
    <xf numFmtId="9" fontId="0" fillId="0" borderId="0" xfId="2" applyFont="1"/>
    <xf numFmtId="0" fontId="0" fillId="2" borderId="0" xfId="0" applyFill="1"/>
    <xf numFmtId="164" fontId="0" fillId="2" borderId="0" xfId="2" applyNumberFormat="1" applyFont="1" applyFill="1"/>
    <xf numFmtId="164" fontId="3" fillId="0" borderId="0" xfId="2" applyNumberFormat="1" applyFont="1"/>
    <xf numFmtId="165" fontId="3" fillId="0" borderId="0" xfId="1" applyNumberFormat="1" applyFont="1"/>
    <xf numFmtId="165" fontId="0" fillId="0" borderId="0" xfId="1" applyNumberFormat="1" applyFont="1"/>
    <xf numFmtId="165" fontId="0" fillId="2" borderId="0" xfId="1" applyNumberFormat="1" applyFont="1" applyFill="1"/>
    <xf numFmtId="165" fontId="0" fillId="3" borderId="0" xfId="1" applyNumberFormat="1" applyFont="1" applyFill="1"/>
    <xf numFmtId="0" fontId="0" fillId="4" borderId="0" xfId="0" applyFill="1"/>
    <xf numFmtId="164" fontId="0" fillId="4" borderId="0" xfId="2" applyNumberFormat="1" applyFont="1" applyFill="1"/>
    <xf numFmtId="165" fontId="0" fillId="4" borderId="0" xfId="1" applyNumberFormat="1" applyFont="1" applyFill="1"/>
    <xf numFmtId="0" fontId="8" fillId="0" borderId="0" xfId="0" applyFont="1"/>
    <xf numFmtId="165" fontId="7" fillId="0" borderId="1" xfId="1" applyNumberFormat="1" applyFont="1" applyBorder="1"/>
    <xf numFmtId="2" fontId="7" fillId="0" borderId="1" xfId="0" applyNumberFormat="1" applyFont="1" applyBorder="1"/>
    <xf numFmtId="165" fontId="0" fillId="5" borderId="0" xfId="1" applyNumberFormat="1" applyFont="1" applyFill="1"/>
    <xf numFmtId="165" fontId="0" fillId="6" borderId="0" xfId="1" applyNumberFormat="1" applyFont="1" applyFill="1"/>
    <xf numFmtId="0" fontId="0" fillId="0" borderId="2" xfId="0" applyBorder="1"/>
    <xf numFmtId="165" fontId="0" fillId="0" borderId="2" xfId="1" applyNumberFormat="1" applyFont="1" applyBorder="1"/>
    <xf numFmtId="0" fontId="9" fillId="0" borderId="0" xfId="0" applyFont="1" applyAlignment="1">
      <alignment horizontal="left" vertical="center"/>
    </xf>
    <xf numFmtId="0" fontId="2" fillId="0" borderId="0" xfId="0" applyFont="1"/>
    <xf numFmtId="0" fontId="10" fillId="7" borderId="1" xfId="0" applyFont="1" applyFill="1" applyBorder="1"/>
    <xf numFmtId="165" fontId="7" fillId="0" borderId="1" xfId="1" applyNumberFormat="1" applyFont="1" applyFill="1" applyBorder="1"/>
    <xf numFmtId="165" fontId="11" fillId="0" borderId="1" xfId="1" applyNumberFormat="1" applyFont="1" applyBorder="1"/>
    <xf numFmtId="2" fontId="11" fillId="0" borderId="1" xfId="0" applyNumberFormat="1" applyFont="1" applyBorder="1"/>
    <xf numFmtId="9" fontId="10" fillId="7" borderId="1" xfId="0" applyNumberFormat="1" applyFont="1" applyFill="1" applyBorder="1"/>
    <xf numFmtId="0" fontId="4" fillId="0" borderId="0" xfId="0" applyFont="1" applyAlignment="1">
      <alignment vertical="center"/>
    </xf>
    <xf numFmtId="0" fontId="7" fillId="0" borderId="4" xfId="0" applyFont="1" applyBorder="1"/>
    <xf numFmtId="0" fontId="5" fillId="0" borderId="0" xfId="0" applyFont="1"/>
    <xf numFmtId="0" fontId="15" fillId="0" borderId="0" xfId="0" applyFont="1"/>
    <xf numFmtId="0" fontId="0" fillId="8" borderId="0" xfId="0" applyFill="1"/>
    <xf numFmtId="164" fontId="0" fillId="0" borderId="0" xfId="2" applyNumberFormat="1" applyFont="1" applyFill="1"/>
    <xf numFmtId="165" fontId="0" fillId="0" borderId="0" xfId="1" applyNumberFormat="1" applyFont="1" applyFill="1"/>
    <xf numFmtId="164" fontId="16" fillId="0" borderId="0" xfId="2" applyNumberFormat="1" applyFont="1"/>
    <xf numFmtId="164" fontId="16" fillId="0" borderId="0" xfId="2" applyNumberFormat="1" applyFont="1" applyFill="1"/>
    <xf numFmtId="165" fontId="16" fillId="0" borderId="0" xfId="1" applyNumberFormat="1" applyFont="1"/>
    <xf numFmtId="165" fontId="16" fillId="0" borderId="0" xfId="1" applyNumberFormat="1" applyFont="1" applyFill="1"/>
    <xf numFmtId="164" fontId="0" fillId="0" borderId="0" xfId="0" applyNumberFormat="1"/>
    <xf numFmtId="164" fontId="0" fillId="0" borderId="0" xfId="2" applyNumberFormat="1" applyFont="1" applyBorder="1"/>
    <xf numFmtId="0" fontId="0" fillId="0" borderId="0" xfId="0" applyAlignment="1">
      <alignment horizontal="center"/>
    </xf>
    <xf numFmtId="0" fontId="3" fillId="0" borderId="5" xfId="0" applyFont="1" applyBorder="1" applyAlignment="1">
      <alignment horizontal="center"/>
    </xf>
    <xf numFmtId="0" fontId="0" fillId="0" borderId="6" xfId="0" applyBorder="1" applyAlignment="1">
      <alignment horizontal="center"/>
    </xf>
    <xf numFmtId="164" fontId="0" fillId="0" borderId="6" xfId="0" applyNumberFormat="1" applyBorder="1"/>
    <xf numFmtId="164" fontId="3" fillId="0" borderId="7" xfId="2" applyNumberFormat="1" applyFont="1" applyBorder="1" applyAlignment="1">
      <alignment horizontal="center"/>
    </xf>
    <xf numFmtId="164" fontId="0" fillId="0" borderId="8" xfId="2" applyNumberFormat="1" applyFont="1" applyFill="1" applyBorder="1"/>
    <xf numFmtId="164" fontId="0" fillId="0" borderId="9" xfId="2" applyNumberFormat="1" applyFont="1" applyFill="1" applyBorder="1"/>
    <xf numFmtId="0" fontId="3" fillId="0" borderId="10" xfId="0" applyFont="1" applyBorder="1" applyAlignment="1">
      <alignment horizontal="center"/>
    </xf>
    <xf numFmtId="164" fontId="0" fillId="0" borderId="3" xfId="2" applyNumberFormat="1" applyFont="1" applyFill="1" applyBorder="1"/>
    <xf numFmtId="164" fontId="0" fillId="0" borderId="4" xfId="2" applyNumberFormat="1" applyFont="1" applyFill="1" applyBorder="1"/>
    <xf numFmtId="0" fontId="0" fillId="0" borderId="11" xfId="0" applyBorder="1"/>
    <xf numFmtId="1" fontId="0" fillId="0" borderId="0" xfId="0" applyNumberFormat="1" applyAlignment="1">
      <alignment horizontal="center"/>
    </xf>
    <xf numFmtId="0" fontId="19" fillId="0" borderId="0" xfId="0" applyFont="1" applyAlignment="1">
      <alignment horizontal="center"/>
    </xf>
    <xf numFmtId="1" fontId="19" fillId="0" borderId="0" xfId="0" applyNumberFormat="1" applyFont="1" applyAlignment="1">
      <alignment horizontal="center"/>
    </xf>
    <xf numFmtId="1" fontId="0" fillId="0" borderId="6" xfId="0" applyNumberFormat="1" applyBorder="1" applyAlignment="1">
      <alignment horizontal="center"/>
    </xf>
    <xf numFmtId="0" fontId="0" fillId="0" borderId="6" xfId="0" applyBorder="1"/>
    <xf numFmtId="1" fontId="0" fillId="0" borderId="8" xfId="0" applyNumberFormat="1" applyBorder="1" applyAlignment="1">
      <alignment horizontal="center"/>
    </xf>
    <xf numFmtId="1" fontId="0" fillId="0" borderId="9"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 fontId="19" fillId="0" borderId="8" xfId="0" applyNumberFormat="1" applyFont="1" applyBorder="1" applyAlignment="1">
      <alignment horizontal="center"/>
    </xf>
    <xf numFmtId="1" fontId="19" fillId="0" borderId="3" xfId="0" applyNumberFormat="1" applyFont="1" applyBorder="1" applyAlignment="1">
      <alignment horizontal="center"/>
    </xf>
    <xf numFmtId="1" fontId="0" fillId="0" borderId="3" xfId="0" applyNumberFormat="1" applyBorder="1" applyAlignment="1">
      <alignment horizontal="center"/>
    </xf>
    <xf numFmtId="1" fontId="0" fillId="0" borderId="4" xfId="0" applyNumberFormat="1" applyBorder="1" applyAlignment="1">
      <alignment horizontal="center"/>
    </xf>
    <xf numFmtId="0" fontId="19" fillId="0" borderId="3" xfId="0" applyFont="1" applyBorder="1" applyAlignment="1">
      <alignment horizontal="center"/>
    </xf>
    <xf numFmtId="0" fontId="19" fillId="0" borderId="4" xfId="0" applyFont="1" applyBorder="1" applyAlignment="1">
      <alignment horizontal="center"/>
    </xf>
    <xf numFmtId="0" fontId="3" fillId="0" borderId="11" xfId="0" applyFont="1" applyBorder="1" applyAlignment="1">
      <alignment horizontal="center"/>
    </xf>
    <xf numFmtId="164" fontId="3" fillId="0" borderId="13" xfId="2" applyNumberFormat="1" applyFont="1" applyBorder="1" applyAlignment="1">
      <alignment horizontal="center"/>
    </xf>
    <xf numFmtId="0" fontId="3" fillId="0" borderId="14" xfId="0" applyFont="1" applyBorder="1" applyAlignment="1">
      <alignment horizontal="center"/>
    </xf>
    <xf numFmtId="0" fontId="0" fillId="0" borderId="12" xfId="0" applyBorder="1"/>
    <xf numFmtId="164" fontId="3" fillId="0" borderId="15" xfId="2" applyNumberFormat="1" applyFont="1" applyBorder="1" applyAlignment="1">
      <alignment horizontal="center"/>
    </xf>
    <xf numFmtId="0" fontId="3" fillId="0" borderId="16" xfId="0" applyFont="1" applyBorder="1" applyAlignment="1">
      <alignment horizontal="center"/>
    </xf>
    <xf numFmtId="0" fontId="14" fillId="0" borderId="17" xfId="0" applyFont="1" applyBorder="1"/>
    <xf numFmtId="0" fontId="7" fillId="0" borderId="18" xfId="0" applyFont="1" applyBorder="1"/>
    <xf numFmtId="0" fontId="7" fillId="0" borderId="19" xfId="0" applyFont="1" applyBorder="1"/>
    <xf numFmtId="0" fontId="7" fillId="0" borderId="20" xfId="0" applyFont="1" applyBorder="1"/>
    <xf numFmtId="0" fontId="7" fillId="0" borderId="21" xfId="0" applyFont="1" applyBorder="1"/>
    <xf numFmtId="0" fontId="7" fillId="0" borderId="22" xfId="0" applyFont="1" applyBorder="1"/>
    <xf numFmtId="0" fontId="7" fillId="0" borderId="2" xfId="0" applyFont="1" applyBorder="1"/>
    <xf numFmtId="0" fontId="7" fillId="0" borderId="23" xfId="0" applyFont="1" applyBorder="1"/>
    <xf numFmtId="0" fontId="0" fillId="9" borderId="0" xfId="0" applyFill="1"/>
    <xf numFmtId="0" fontId="0" fillId="9" borderId="1" xfId="0" applyFill="1" applyBorder="1"/>
    <xf numFmtId="0" fontId="15" fillId="0" borderId="17" xfId="0" applyFont="1" applyBorder="1"/>
    <xf numFmtId="0" fontId="0" fillId="0" borderId="18" xfId="0" applyBorder="1"/>
    <xf numFmtId="0" fontId="2" fillId="0" borderId="18" xfId="0" applyFont="1" applyBorder="1"/>
    <xf numFmtId="0" fontId="2" fillId="0" borderId="19" xfId="0" applyFont="1" applyBorder="1"/>
    <xf numFmtId="0" fontId="12" fillId="0" borderId="22" xfId="0" applyFont="1" applyBorder="1" applyAlignment="1">
      <alignment vertical="center"/>
    </xf>
    <xf numFmtId="0" fontId="2" fillId="0" borderId="2" xfId="0" applyFont="1" applyBorder="1"/>
    <xf numFmtId="0" fontId="2" fillId="0" borderId="23" xfId="0" applyFont="1" applyBorder="1"/>
    <xf numFmtId="0" fontId="0" fillId="0" borderId="19" xfId="0" applyBorder="1"/>
    <xf numFmtId="0" fontId="4" fillId="0" borderId="20" xfId="0" applyFont="1" applyBorder="1"/>
    <xf numFmtId="0" fontId="0" fillId="0" borderId="21" xfId="0" applyBorder="1"/>
    <xf numFmtId="0" fontId="4" fillId="0" borderId="20" xfId="0" applyFont="1" applyBorder="1" applyAlignment="1">
      <alignment vertical="center"/>
    </xf>
    <xf numFmtId="0" fontId="0" fillId="0" borderId="20" xfId="0" applyBorder="1"/>
    <xf numFmtId="0" fontId="3" fillId="0" borderId="20" xfId="0" applyFont="1" applyBorder="1"/>
    <xf numFmtId="0" fontId="0" fillId="0" borderId="22" xfId="0" applyBorder="1"/>
    <xf numFmtId="0" fontId="0" fillId="0" borderId="23" xfId="0" applyBorder="1"/>
    <xf numFmtId="9" fontId="0" fillId="9" borderId="0" xfId="0" applyNumberFormat="1" applyFill="1"/>
    <xf numFmtId="9" fontId="2" fillId="9" borderId="0" xfId="0" applyNumberFormat="1" applyFont="1" applyFill="1"/>
    <xf numFmtId="0" fontId="0" fillId="10" borderId="0" xfId="0" applyFill="1"/>
    <xf numFmtId="164" fontId="0" fillId="10" borderId="0" xfId="0" applyNumberFormat="1" applyFill="1"/>
    <xf numFmtId="165" fontId="0" fillId="0" borderId="0" xfId="1" applyNumberFormat="1" applyFont="1" applyBorder="1"/>
    <xf numFmtId="165" fontId="21" fillId="0" borderId="0" xfId="1" applyNumberFormat="1" applyFont="1" applyFill="1"/>
    <xf numFmtId="0" fontId="22" fillId="0" borderId="0" xfId="0" applyFont="1"/>
    <xf numFmtId="0" fontId="8" fillId="0" borderId="6" xfId="0" applyFont="1" applyBorder="1"/>
    <xf numFmtId="9" fontId="0" fillId="0" borderId="6" xfId="2" applyFont="1" applyBorder="1"/>
    <xf numFmtId="9" fontId="0" fillId="0" borderId="6" xfId="0" applyNumberFormat="1" applyBorder="1"/>
    <xf numFmtId="9" fontId="0" fillId="4" borderId="6" xfId="0" applyNumberFormat="1" applyFill="1" applyBorder="1"/>
    <xf numFmtId="9" fontId="0" fillId="4" borderId="6" xfId="2" applyFont="1" applyFill="1" applyBorder="1"/>
    <xf numFmtId="9" fontId="0" fillId="4" borderId="0" xfId="2" applyFont="1" applyFill="1"/>
    <xf numFmtId="0" fontId="15" fillId="0" borderId="24" xfId="0" applyFont="1" applyBorder="1"/>
    <xf numFmtId="0" fontId="0" fillId="0" borderId="25" xfId="0" applyBorder="1"/>
    <xf numFmtId="0" fontId="0" fillId="0" borderId="26" xfId="0" applyBorder="1"/>
    <xf numFmtId="0" fontId="7" fillId="0" borderId="20" xfId="0" applyFont="1" applyBorder="1" applyAlignment="1">
      <alignment vertical="center"/>
    </xf>
    <xf numFmtId="0" fontId="7" fillId="0" borderId="0" xfId="0" applyFont="1" applyAlignment="1">
      <alignment vertical="center"/>
    </xf>
    <xf numFmtId="0" fontId="7" fillId="0" borderId="21" xfId="0" applyFont="1" applyBorder="1" applyAlignment="1">
      <alignment vertical="center"/>
    </xf>
    <xf numFmtId="0" fontId="13" fillId="0" borderId="20" xfId="0" applyFont="1" applyBorder="1" applyAlignment="1">
      <alignment vertical="center"/>
    </xf>
    <xf numFmtId="0" fontId="23" fillId="0" borderId="20" xfId="0" applyFont="1" applyBorder="1"/>
    <xf numFmtId="0" fontId="24" fillId="0" borderId="0" xfId="0" applyFont="1"/>
    <xf numFmtId="0" fontId="24" fillId="0" borderId="21" xfId="0" applyFont="1" applyBorder="1"/>
    <xf numFmtId="0" fontId="7" fillId="0" borderId="20" xfId="0" quotePrefix="1" applyFont="1" applyBorder="1"/>
    <xf numFmtId="0" fontId="23" fillId="0" borderId="20" xfId="0" quotePrefix="1" applyFont="1" applyBorder="1"/>
    <xf numFmtId="0" fontId="23" fillId="0" borderId="20" xfId="0" applyFont="1" applyBorder="1" applyAlignment="1">
      <alignment vertical="center"/>
    </xf>
    <xf numFmtId="0" fontId="14" fillId="0" borderId="20" xfId="0" applyFont="1" applyBorder="1"/>
    <xf numFmtId="0" fontId="6" fillId="0" borderId="20" xfId="0" applyFont="1" applyBorder="1"/>
    <xf numFmtId="0" fontId="6" fillId="0" borderId="22" xfId="0" applyFont="1" applyBorder="1"/>
    <xf numFmtId="0" fontId="18" fillId="0" borderId="27" xfId="0" applyFont="1" applyBorder="1"/>
    <xf numFmtId="0" fontId="0" fillId="0" borderId="28" xfId="0" applyBorder="1"/>
    <xf numFmtId="0" fontId="26" fillId="0" borderId="29" xfId="0" applyFont="1" applyBorder="1"/>
    <xf numFmtId="0" fontId="27" fillId="0" borderId="30" xfId="0" applyFont="1" applyBorder="1"/>
    <xf numFmtId="0" fontId="0" fillId="0" borderId="31" xfId="0" applyBorder="1"/>
    <xf numFmtId="0" fontId="18" fillId="0" borderId="32" xfId="0" applyFont="1" applyBorder="1"/>
    <xf numFmtId="0" fontId="25" fillId="0" borderId="3" xfId="3" applyBorder="1"/>
    <xf numFmtId="0" fontId="0" fillId="0" borderId="33" xfId="0" applyBorder="1"/>
    <xf numFmtId="0" fontId="7" fillId="0" borderId="20" xfId="0" applyFont="1" applyBorder="1" applyAlignment="1">
      <alignment horizontal="left" vertical="center" wrapText="1"/>
    </xf>
    <xf numFmtId="0" fontId="7" fillId="0" borderId="0" xfId="0" applyFont="1" applyAlignment="1">
      <alignment horizontal="left" vertical="center" wrapText="1"/>
    </xf>
    <xf numFmtId="0" fontId="7" fillId="0" borderId="21" xfId="0" applyFont="1" applyBorder="1" applyAlignment="1">
      <alignment horizontal="left" vertical="center" wrapText="1"/>
    </xf>
    <xf numFmtId="0" fontId="7" fillId="0" borderId="20" xfId="0" quotePrefix="1" applyFont="1" applyBorder="1" applyAlignment="1">
      <alignment horizontal="left" vertical="center" wrapText="1"/>
    </xf>
    <xf numFmtId="0" fontId="23" fillId="0" borderId="20" xfId="0" quotePrefix="1" applyFont="1" applyBorder="1" applyAlignment="1">
      <alignment horizontal="left" vertical="center" wrapText="1"/>
    </xf>
    <xf numFmtId="0" fontId="23" fillId="0" borderId="0" xfId="0" quotePrefix="1" applyFont="1" applyAlignment="1">
      <alignment horizontal="left" vertical="center" wrapText="1"/>
    </xf>
    <xf numFmtId="0" fontId="23" fillId="0" borderId="21" xfId="0" quotePrefix="1" applyFont="1" applyBorder="1" applyAlignment="1">
      <alignment horizontal="left" vertical="center" wrapText="1"/>
    </xf>
    <xf numFmtId="0" fontId="4" fillId="0" borderId="20" xfId="0" applyFont="1" applyBorder="1" applyAlignment="1">
      <alignment horizontal="left" vertical="center" wrapText="1"/>
    </xf>
    <xf numFmtId="0" fontId="4" fillId="0" borderId="0" xfId="0" applyFont="1" applyAlignment="1">
      <alignment horizontal="left"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0" borderId="2" xfId="0" applyFont="1" applyBorder="1" applyAlignment="1">
      <alignment horizontal="left" vertical="center" wrapText="1"/>
    </xf>
    <xf numFmtId="0" fontId="4" fillId="0" borderId="23" xfId="0" applyFont="1" applyBorder="1" applyAlignment="1">
      <alignment horizontal="left" vertical="center" wrapText="1"/>
    </xf>
    <xf numFmtId="0" fontId="18" fillId="0" borderId="12" xfId="0" applyFont="1" applyBorder="1" applyAlignment="1">
      <alignment horizontal="center"/>
    </xf>
    <xf numFmtId="0" fontId="2" fillId="4" borderId="0" xfId="0" applyFont="1" applyFill="1"/>
    <xf numFmtId="1" fontId="2" fillId="4" borderId="0" xfId="0" applyNumberFormat="1" applyFont="1" applyFill="1"/>
    <xf numFmtId="0" fontId="0" fillId="0" borderId="22" xfId="0" applyBorder="1" applyAlignment="1">
      <alignment horizontal="left" wrapText="1"/>
    </xf>
    <xf numFmtId="0" fontId="0" fillId="0" borderId="2" xfId="0" applyBorder="1" applyAlignment="1">
      <alignment horizontal="left" wrapText="1"/>
    </xf>
    <xf numFmtId="0" fontId="0" fillId="0" borderId="23" xfId="0" applyBorder="1" applyAlignment="1">
      <alignment horizontal="left" wrapText="1"/>
    </xf>
    <xf numFmtId="0" fontId="28" fillId="0" borderId="0" xfId="0" quotePrefix="1" applyFont="1"/>
    <xf numFmtId="0" fontId="28" fillId="0" borderId="0" xfId="0" applyFont="1"/>
    <xf numFmtId="0" fontId="3" fillId="11" borderId="0" xfId="0" applyFont="1" applyFill="1" applyAlignment="1">
      <alignment horizontal="center"/>
    </xf>
    <xf numFmtId="0" fontId="0" fillId="0" borderId="0" xfId="0" applyFill="1"/>
    <xf numFmtId="0" fontId="3" fillId="9" borderId="0" xfId="0" applyFont="1" applyFill="1"/>
    <xf numFmtId="0" fontId="29" fillId="0" borderId="6" xfId="0" applyFont="1" applyBorder="1"/>
    <xf numFmtId="0" fontId="27" fillId="0" borderId="0" xfId="0" applyFon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a:t>Gender (% of policy</a:t>
            </a:r>
            <a:r>
              <a:rPr lang="en-US" sz="1200" baseline="0"/>
              <a:t> holder)</a:t>
            </a:r>
            <a:endParaRPr lang="en-US" sz="1200"/>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'Step1- Data Understanding'!$D$2</c:f>
              <c:strCache>
                <c:ptCount val="1"/>
                <c:pt idx="0">
                  <c:v>%</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'Step1- Data Understanding'!$B$3:$B$4</c:f>
              <c:strCache>
                <c:ptCount val="2"/>
                <c:pt idx="0">
                  <c:v>Male</c:v>
                </c:pt>
                <c:pt idx="1">
                  <c:v>Female</c:v>
                </c:pt>
              </c:strCache>
            </c:strRef>
          </c:cat>
          <c:val>
            <c:numRef>
              <c:f>'Step1- Data Understanding'!$D$3:$D$4</c:f>
              <c:numCache>
                <c:formatCode>0.0%</c:formatCode>
                <c:ptCount val="2"/>
                <c:pt idx="0">
                  <c:v>0.6261596278678615</c:v>
                </c:pt>
                <c:pt idx="1">
                  <c:v>0.37384037213213844</c:v>
                </c:pt>
              </c:numCache>
            </c:numRef>
          </c:val>
          <c:extLst>
            <c:ext xmlns:c16="http://schemas.microsoft.com/office/drawing/2014/chart" uri="{C3380CC4-5D6E-409C-BE32-E72D297353CC}">
              <c16:uniqueId val="{00000000-2E43-41EA-A847-CFC68C683482}"/>
            </c:ext>
          </c:extLst>
        </c:ser>
        <c:dLbls>
          <c:showLegendKey val="0"/>
          <c:showVal val="0"/>
          <c:showCatName val="0"/>
          <c:showSerName val="0"/>
          <c:showPercent val="0"/>
          <c:showBubbleSize val="0"/>
        </c:dLbls>
        <c:gapWidth val="219"/>
        <c:axId val="2118303920"/>
        <c:axId val="2118305840"/>
      </c:barChart>
      <c:catAx>
        <c:axId val="211830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8305840"/>
        <c:crosses val="autoZero"/>
        <c:auto val="1"/>
        <c:lblAlgn val="ctr"/>
        <c:lblOffset val="100"/>
        <c:noMultiLvlLbl val="0"/>
      </c:catAx>
      <c:valAx>
        <c:axId val="2118305840"/>
        <c:scaling>
          <c:orientation val="minMax"/>
        </c:scaling>
        <c:delete val="1"/>
        <c:axPos val="l"/>
        <c:numFmt formatCode="0.0%" sourceLinked="1"/>
        <c:majorTickMark val="none"/>
        <c:minorTickMark val="none"/>
        <c:tickLblPos val="nextTo"/>
        <c:crossAx val="2118303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16</xdr:col>
      <xdr:colOff>171449</xdr:colOff>
      <xdr:row>6</xdr:row>
      <xdr:rowOff>95250</xdr:rowOff>
    </xdr:from>
    <xdr:to>
      <xdr:col>18</xdr:col>
      <xdr:colOff>523874</xdr:colOff>
      <xdr:row>19</xdr:row>
      <xdr:rowOff>466725</xdr:rowOff>
    </xdr:to>
    <xdr:graphicFrame macro="">
      <xdr:nvGraphicFramePr>
        <xdr:cNvPr id="2" name="Chart 1">
          <a:extLst>
            <a:ext uri="{FF2B5EF4-FFF2-40B4-BE49-F238E27FC236}">
              <a16:creationId xmlns:a16="http://schemas.microsoft.com/office/drawing/2014/main" id="{C78935E1-2CED-B383-C2C3-617054BB2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2</xdr:row>
      <xdr:rowOff>57150</xdr:rowOff>
    </xdr:from>
    <xdr:to>
      <xdr:col>5</xdr:col>
      <xdr:colOff>485775</xdr:colOff>
      <xdr:row>14</xdr:row>
      <xdr:rowOff>166019</xdr:rowOff>
    </xdr:to>
    <xdr:pic>
      <xdr:nvPicPr>
        <xdr:cNvPr id="7" name="Picture 6">
          <a:extLst>
            <a:ext uri="{FF2B5EF4-FFF2-40B4-BE49-F238E27FC236}">
              <a16:creationId xmlns:a16="http://schemas.microsoft.com/office/drawing/2014/main" id="{847AFC43-ADF3-6B6E-A298-6858459A91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419100"/>
          <a:ext cx="2886075" cy="2280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38100</xdr:colOff>
      <xdr:row>2</xdr:row>
      <xdr:rowOff>57151</xdr:rowOff>
    </xdr:from>
    <xdr:to>
      <xdr:col>10</xdr:col>
      <xdr:colOff>466725</xdr:colOff>
      <xdr:row>14</xdr:row>
      <xdr:rowOff>150967</xdr:rowOff>
    </xdr:to>
    <xdr:pic>
      <xdr:nvPicPr>
        <xdr:cNvPr id="8" name="Picture 7">
          <a:extLst>
            <a:ext uri="{FF2B5EF4-FFF2-40B4-BE49-F238E27FC236}">
              <a16:creationId xmlns:a16="http://schemas.microsoft.com/office/drawing/2014/main" id="{C808B511-5382-B42E-D118-EC5F856BAE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419101"/>
          <a:ext cx="2867025" cy="22655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3</xdr:row>
      <xdr:rowOff>0</xdr:rowOff>
    </xdr:from>
    <xdr:to>
      <xdr:col>18</xdr:col>
      <xdr:colOff>47625</xdr:colOff>
      <xdr:row>16</xdr:row>
      <xdr:rowOff>56108</xdr:rowOff>
    </xdr:to>
    <xdr:pic>
      <xdr:nvPicPr>
        <xdr:cNvPr id="9" name="Picture 8">
          <a:extLst>
            <a:ext uri="{FF2B5EF4-FFF2-40B4-BE49-F238E27FC236}">
              <a16:creationId xmlns:a16="http://schemas.microsoft.com/office/drawing/2014/main" id="{4076B2DA-34B0-CE7E-02F0-2CFC14C042E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924800" y="180975"/>
          <a:ext cx="3095625" cy="2408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3</xdr:row>
      <xdr:rowOff>0</xdr:rowOff>
    </xdr:from>
    <xdr:to>
      <xdr:col>23</xdr:col>
      <xdr:colOff>561975</xdr:colOff>
      <xdr:row>15</xdr:row>
      <xdr:rowOff>162967</xdr:rowOff>
    </xdr:to>
    <xdr:pic>
      <xdr:nvPicPr>
        <xdr:cNvPr id="10" name="Picture 9">
          <a:extLst>
            <a:ext uri="{FF2B5EF4-FFF2-40B4-BE49-F238E27FC236}">
              <a16:creationId xmlns:a16="http://schemas.microsoft.com/office/drawing/2014/main" id="{97A70347-DF48-EC6D-C10F-6EECD7FA5C9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582400" y="180975"/>
          <a:ext cx="3000375" cy="2334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590550</xdr:colOff>
      <xdr:row>16</xdr:row>
      <xdr:rowOff>161925</xdr:rowOff>
    </xdr:from>
    <xdr:to>
      <xdr:col>18</xdr:col>
      <xdr:colOff>103360</xdr:colOff>
      <xdr:row>30</xdr:row>
      <xdr:rowOff>85725</xdr:rowOff>
    </xdr:to>
    <xdr:pic>
      <xdr:nvPicPr>
        <xdr:cNvPr id="11" name="Picture 10">
          <a:extLst>
            <a:ext uri="{FF2B5EF4-FFF2-40B4-BE49-F238E27FC236}">
              <a16:creationId xmlns:a16="http://schemas.microsoft.com/office/drawing/2014/main" id="{8F4F00CA-B4D3-A03F-432B-559FD4DC274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905750" y="2695575"/>
          <a:ext cx="3170410" cy="246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17</xdr:row>
      <xdr:rowOff>1</xdr:rowOff>
    </xdr:from>
    <xdr:to>
      <xdr:col>24</xdr:col>
      <xdr:colOff>12241</xdr:colOff>
      <xdr:row>30</xdr:row>
      <xdr:rowOff>28576</xdr:rowOff>
    </xdr:to>
    <xdr:pic>
      <xdr:nvPicPr>
        <xdr:cNvPr id="12" name="Picture 11">
          <a:extLst>
            <a:ext uri="{FF2B5EF4-FFF2-40B4-BE49-F238E27FC236}">
              <a16:creationId xmlns:a16="http://schemas.microsoft.com/office/drawing/2014/main" id="{8D096759-564A-C040-9B36-98DE3D3E8FA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582400" y="2714626"/>
          <a:ext cx="3060241" cy="2381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95250</xdr:colOff>
      <xdr:row>3</xdr:row>
      <xdr:rowOff>0</xdr:rowOff>
    </xdr:from>
    <xdr:to>
      <xdr:col>30</xdr:col>
      <xdr:colOff>573906</xdr:colOff>
      <xdr:row>15</xdr:row>
      <xdr:rowOff>133350</xdr:rowOff>
    </xdr:to>
    <xdr:pic>
      <xdr:nvPicPr>
        <xdr:cNvPr id="20" name="Picture 19">
          <a:extLst>
            <a:ext uri="{FF2B5EF4-FFF2-40B4-BE49-F238E27FC236}">
              <a16:creationId xmlns:a16="http://schemas.microsoft.com/office/drawing/2014/main" id="{7C9F5820-88D8-4040-BD2C-97531ED6B6B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944850" y="542925"/>
          <a:ext cx="2917056"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152400</xdr:colOff>
      <xdr:row>3</xdr:row>
      <xdr:rowOff>9525</xdr:rowOff>
    </xdr:from>
    <xdr:to>
      <xdr:col>36</xdr:col>
      <xdr:colOff>9401</xdr:colOff>
      <xdr:row>15</xdr:row>
      <xdr:rowOff>133349</xdr:rowOff>
    </xdr:to>
    <xdr:pic>
      <xdr:nvPicPr>
        <xdr:cNvPr id="21" name="Picture 20">
          <a:extLst>
            <a:ext uri="{FF2B5EF4-FFF2-40B4-BE49-F238E27FC236}">
              <a16:creationId xmlns:a16="http://schemas.microsoft.com/office/drawing/2014/main" id="{B5438545-17C4-4D03-A650-8188BF0A3FA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050000" y="552450"/>
          <a:ext cx="2905001" cy="2295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47625</xdr:colOff>
      <xdr:row>16</xdr:row>
      <xdr:rowOff>76200</xdr:rowOff>
    </xdr:from>
    <xdr:to>
      <xdr:col>30</xdr:col>
      <xdr:colOff>598603</xdr:colOff>
      <xdr:row>29</xdr:row>
      <xdr:rowOff>76199</xdr:rowOff>
    </xdr:to>
    <xdr:pic>
      <xdr:nvPicPr>
        <xdr:cNvPr id="22" name="Picture 21">
          <a:extLst>
            <a:ext uri="{FF2B5EF4-FFF2-40B4-BE49-F238E27FC236}">
              <a16:creationId xmlns:a16="http://schemas.microsoft.com/office/drawing/2014/main" id="{491BD12D-D6ED-4AF4-AB3F-86150DCF3625}"/>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5897225" y="2971800"/>
          <a:ext cx="2989378" cy="2362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133350</xdr:colOff>
      <xdr:row>16</xdr:row>
      <xdr:rowOff>57151</xdr:rowOff>
    </xdr:from>
    <xdr:to>
      <xdr:col>36</xdr:col>
      <xdr:colOff>38100</xdr:colOff>
      <xdr:row>29</xdr:row>
      <xdr:rowOff>54025</xdr:rowOff>
    </xdr:to>
    <xdr:pic>
      <xdr:nvPicPr>
        <xdr:cNvPr id="23" name="Picture 22">
          <a:extLst>
            <a:ext uri="{FF2B5EF4-FFF2-40B4-BE49-F238E27FC236}">
              <a16:creationId xmlns:a16="http://schemas.microsoft.com/office/drawing/2014/main" id="{C3D20019-DE04-41F1-9E1D-5E14F4BA370B}"/>
            </a:ext>
          </a:extLst>
        </xdr:cNvPr>
        <xdr:cNvPicPr>
          <a:picLocks noChangeAspect="1"/>
        </xdr:cNvPicPr>
      </xdr:nvPicPr>
      <xdr:blipFill>
        <a:blip xmlns:r="http://schemas.openxmlformats.org/officeDocument/2006/relationships" r:embed="rId10"/>
        <a:stretch>
          <a:fillRect/>
        </a:stretch>
      </xdr:blipFill>
      <xdr:spPr>
        <a:xfrm>
          <a:off x="19030950" y="2952751"/>
          <a:ext cx="2952750" cy="2359074"/>
        </a:xfrm>
        <a:prstGeom prst="rect">
          <a:avLst/>
        </a:prstGeom>
      </xdr:spPr>
    </xdr:pic>
    <xdr:clientData/>
  </xdr:twoCellAnchor>
  <xdr:twoCellAnchor>
    <xdr:from>
      <xdr:col>2</xdr:col>
      <xdr:colOff>466725</xdr:colOff>
      <xdr:row>2</xdr:row>
      <xdr:rowOff>152400</xdr:rowOff>
    </xdr:from>
    <xdr:to>
      <xdr:col>4</xdr:col>
      <xdr:colOff>361950</xdr:colOff>
      <xdr:row>14</xdr:row>
      <xdr:rowOff>28575</xdr:rowOff>
    </xdr:to>
    <xdr:sp macro="" textlink="">
      <xdr:nvSpPr>
        <xdr:cNvPr id="24" name="TextBox 23">
          <a:extLst>
            <a:ext uri="{FF2B5EF4-FFF2-40B4-BE49-F238E27FC236}">
              <a16:creationId xmlns:a16="http://schemas.microsoft.com/office/drawing/2014/main" id="{365C24EB-8CAB-8750-A664-0158C92FA2E8}"/>
            </a:ext>
          </a:extLst>
        </xdr:cNvPr>
        <xdr:cNvSpPr txBox="1"/>
      </xdr:nvSpPr>
      <xdr:spPr>
        <a:xfrm>
          <a:off x="1685925" y="514350"/>
          <a:ext cx="1114425" cy="2047875"/>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7</xdr:col>
      <xdr:colOff>428625</xdr:colOff>
      <xdr:row>2</xdr:row>
      <xdr:rowOff>123825</xdr:rowOff>
    </xdr:from>
    <xdr:to>
      <xdr:col>9</xdr:col>
      <xdr:colOff>323850</xdr:colOff>
      <xdr:row>14</xdr:row>
      <xdr:rowOff>0</xdr:rowOff>
    </xdr:to>
    <xdr:sp macro="" textlink="">
      <xdr:nvSpPr>
        <xdr:cNvPr id="25" name="TextBox 24">
          <a:extLst>
            <a:ext uri="{FF2B5EF4-FFF2-40B4-BE49-F238E27FC236}">
              <a16:creationId xmlns:a16="http://schemas.microsoft.com/office/drawing/2014/main" id="{9FE0DEFE-284B-4A78-A8FE-33BC3B665140}"/>
            </a:ext>
          </a:extLst>
        </xdr:cNvPr>
        <xdr:cNvSpPr txBox="1"/>
      </xdr:nvSpPr>
      <xdr:spPr>
        <a:xfrm>
          <a:off x="4695825" y="485775"/>
          <a:ext cx="1114425" cy="2047875"/>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15</xdr:col>
      <xdr:colOff>228600</xdr:colOff>
      <xdr:row>18</xdr:row>
      <xdr:rowOff>47625</xdr:rowOff>
    </xdr:from>
    <xdr:to>
      <xdr:col>16</xdr:col>
      <xdr:colOff>190500</xdr:colOff>
      <xdr:row>29</xdr:row>
      <xdr:rowOff>104775</xdr:rowOff>
    </xdr:to>
    <xdr:sp macro="" textlink="">
      <xdr:nvSpPr>
        <xdr:cNvPr id="26" name="TextBox 25">
          <a:extLst>
            <a:ext uri="{FF2B5EF4-FFF2-40B4-BE49-F238E27FC236}">
              <a16:creationId xmlns:a16="http://schemas.microsoft.com/office/drawing/2014/main" id="{7104978C-BED5-4B6B-9706-DC327539C989}"/>
            </a:ext>
          </a:extLst>
        </xdr:cNvPr>
        <xdr:cNvSpPr txBox="1"/>
      </xdr:nvSpPr>
      <xdr:spPr>
        <a:xfrm>
          <a:off x="9372600" y="3305175"/>
          <a:ext cx="571500" cy="2047875"/>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21</xdr:col>
      <xdr:colOff>0</xdr:colOff>
      <xdr:row>18</xdr:row>
      <xdr:rowOff>19050</xdr:rowOff>
    </xdr:from>
    <xdr:to>
      <xdr:col>21</xdr:col>
      <xdr:colOff>571500</xdr:colOff>
      <xdr:row>29</xdr:row>
      <xdr:rowOff>76200</xdr:rowOff>
    </xdr:to>
    <xdr:sp macro="" textlink="">
      <xdr:nvSpPr>
        <xdr:cNvPr id="27" name="TextBox 26">
          <a:extLst>
            <a:ext uri="{FF2B5EF4-FFF2-40B4-BE49-F238E27FC236}">
              <a16:creationId xmlns:a16="http://schemas.microsoft.com/office/drawing/2014/main" id="{187F6BDD-DF45-4F71-B58C-360B4611FE48}"/>
            </a:ext>
          </a:extLst>
        </xdr:cNvPr>
        <xdr:cNvSpPr txBox="1"/>
      </xdr:nvSpPr>
      <xdr:spPr>
        <a:xfrm>
          <a:off x="12801600" y="3276600"/>
          <a:ext cx="571500" cy="2047875"/>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28</xdr:col>
      <xdr:colOff>434340</xdr:colOff>
      <xdr:row>15</xdr:row>
      <xdr:rowOff>167640</xdr:rowOff>
    </xdr:from>
    <xdr:to>
      <xdr:col>30</xdr:col>
      <xdr:colOff>327660</xdr:colOff>
      <xdr:row>15</xdr:row>
      <xdr:rowOff>167640</xdr:rowOff>
    </xdr:to>
    <xdr:cxnSp macro="">
      <xdr:nvCxnSpPr>
        <xdr:cNvPr id="4" name="Straight Arrow Connector 3">
          <a:extLst>
            <a:ext uri="{FF2B5EF4-FFF2-40B4-BE49-F238E27FC236}">
              <a16:creationId xmlns:a16="http://schemas.microsoft.com/office/drawing/2014/main" id="{0B0761C9-A689-4455-A8A7-632F28044605}"/>
            </a:ext>
          </a:extLst>
        </xdr:cNvPr>
        <xdr:cNvCxnSpPr/>
      </xdr:nvCxnSpPr>
      <xdr:spPr>
        <a:xfrm flipV="1">
          <a:off x="7947660" y="944880"/>
          <a:ext cx="1539240" cy="0"/>
        </a:xfrm>
        <a:prstGeom prst="straightConnector1">
          <a:avLst/>
        </a:prstGeom>
        <a:ln>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388620</xdr:colOff>
          <xdr:row>3</xdr:row>
          <xdr:rowOff>152400</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E00-0000013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342900</xdr:colOff>
          <xdr:row>8</xdr:row>
          <xdr:rowOff>152400</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E00-0000023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10</xdr:col>
      <xdr:colOff>434340</xdr:colOff>
      <xdr:row>4</xdr:row>
      <xdr:rowOff>167640</xdr:rowOff>
    </xdr:from>
    <xdr:to>
      <xdr:col>12</xdr:col>
      <xdr:colOff>327660</xdr:colOff>
      <xdr:row>4</xdr:row>
      <xdr:rowOff>167640</xdr:rowOff>
    </xdr:to>
    <xdr:cxnSp macro="">
      <xdr:nvCxnSpPr>
        <xdr:cNvPr id="5" name="Straight Arrow Connector 4">
          <a:extLst>
            <a:ext uri="{FF2B5EF4-FFF2-40B4-BE49-F238E27FC236}">
              <a16:creationId xmlns:a16="http://schemas.microsoft.com/office/drawing/2014/main" id="{C8F62C30-DCDB-055C-3746-A4C5B8603977}"/>
            </a:ext>
          </a:extLst>
        </xdr:cNvPr>
        <xdr:cNvCxnSpPr/>
      </xdr:nvCxnSpPr>
      <xdr:spPr>
        <a:xfrm flipV="1">
          <a:off x="7947660" y="944880"/>
          <a:ext cx="1539240" cy="0"/>
        </a:xfrm>
        <a:prstGeom prst="straightConnector1">
          <a:avLst/>
        </a:prstGeom>
        <a:ln>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12.emf"/><Relationship Id="rId2" Type="http://schemas.openxmlformats.org/officeDocument/2006/relationships/drawing" Target="../drawings/drawing4.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1.emf"/><Relationship Id="rId4" Type="http://schemas.openxmlformats.org/officeDocument/2006/relationships/oleObject" Target="../embeddings/oleObject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B8224-769A-4436-8981-915851A6B788}">
  <dimension ref="B1:E13"/>
  <sheetViews>
    <sheetView showGridLines="0" tabSelected="1" zoomScale="90" zoomScaleNormal="90" workbookViewId="0"/>
  </sheetViews>
  <sheetFormatPr defaultRowHeight="14.4"/>
  <cols>
    <col min="1" max="1" width="4.44140625" customWidth="1"/>
    <col min="2" max="2" width="4" customWidth="1"/>
    <col min="3" max="3" width="26.88671875" bestFit="1" customWidth="1"/>
    <col min="4" max="4" width="76.5546875" bestFit="1" customWidth="1"/>
  </cols>
  <sheetData>
    <row r="1" spans="2:5" ht="15" thickBot="1"/>
    <row r="2" spans="2:5" ht="15" thickBot="1">
      <c r="B2" s="142" t="s">
        <v>220</v>
      </c>
      <c r="C2" s="145" t="s">
        <v>219</v>
      </c>
      <c r="D2" s="140" t="s">
        <v>1</v>
      </c>
      <c r="E2" s="141"/>
    </row>
    <row r="3" spans="2:5" ht="15" thickTop="1">
      <c r="B3" s="143">
        <v>1</v>
      </c>
      <c r="C3" s="146" t="s">
        <v>200</v>
      </c>
      <c r="D3" t="s">
        <v>201</v>
      </c>
      <c r="E3" s="105"/>
    </row>
    <row r="4" spans="2:5">
      <c r="B4" s="143">
        <v>2</v>
      </c>
      <c r="C4" s="146" t="s">
        <v>82</v>
      </c>
      <c r="D4" t="s">
        <v>202</v>
      </c>
      <c r="E4" s="105"/>
    </row>
    <row r="5" spans="2:5">
      <c r="B5" s="143">
        <v>3</v>
      </c>
      <c r="C5" s="146" t="s">
        <v>203</v>
      </c>
      <c r="D5" t="s">
        <v>204</v>
      </c>
      <c r="E5" s="105"/>
    </row>
    <row r="6" spans="2:5">
      <c r="B6" s="143">
        <v>4</v>
      </c>
      <c r="C6" s="146" t="s">
        <v>205</v>
      </c>
      <c r="D6" t="s">
        <v>206</v>
      </c>
      <c r="E6" s="105"/>
    </row>
    <row r="7" spans="2:5">
      <c r="B7" s="143">
        <v>5</v>
      </c>
      <c r="C7" s="146" t="s">
        <v>207</v>
      </c>
      <c r="D7" t="s">
        <v>208</v>
      </c>
      <c r="E7" s="105"/>
    </row>
    <row r="8" spans="2:5">
      <c r="B8" s="143">
        <v>6</v>
      </c>
      <c r="C8" s="146" t="s">
        <v>209</v>
      </c>
      <c r="D8" t="s">
        <v>210</v>
      </c>
      <c r="E8" s="105"/>
    </row>
    <row r="9" spans="2:5">
      <c r="B9" s="143">
        <v>7</v>
      </c>
      <c r="C9" s="146" t="s">
        <v>211</v>
      </c>
      <c r="D9" t="s">
        <v>212</v>
      </c>
      <c r="E9" s="105"/>
    </row>
    <row r="10" spans="2:5">
      <c r="B10" s="143">
        <v>8</v>
      </c>
      <c r="C10" s="146" t="s">
        <v>213</v>
      </c>
      <c r="D10" t="s">
        <v>214</v>
      </c>
      <c r="E10" s="105"/>
    </row>
    <row r="11" spans="2:5">
      <c r="B11" s="143">
        <v>9</v>
      </c>
      <c r="C11" s="146" t="s">
        <v>215</v>
      </c>
      <c r="D11" t="s">
        <v>216</v>
      </c>
      <c r="E11" s="105"/>
    </row>
    <row r="12" spans="2:5">
      <c r="B12" s="143">
        <v>10</v>
      </c>
      <c r="C12" s="146" t="s">
        <v>217</v>
      </c>
      <c r="D12" t="s">
        <v>218</v>
      </c>
      <c r="E12" s="105"/>
    </row>
    <row r="13" spans="2:5" ht="15" thickBot="1">
      <c r="B13" s="144"/>
      <c r="C13" s="147"/>
      <c r="D13" s="32"/>
      <c r="E13" s="110"/>
    </row>
  </sheetData>
  <hyperlinks>
    <hyperlink ref="C3" location="Summary!A1" display="Summary" xr:uid="{2F00F0C4-D73A-436B-90F6-E3EE9A8AB662}"/>
    <hyperlink ref="C4" location="Methodology!A1" display="Methodology" xr:uid="{ADCBE00E-B1B8-4E44-9DCD-D5C4591B279C}"/>
    <hyperlink ref="C5" location="'Step1 - Variable Description'!A1" display="Step1 - Variable Description" xr:uid="{AB8E9285-013E-472F-BA9D-28EDD8F779FF}"/>
    <hyperlink ref="C6" location="'Step1- Data Understanding'!A1" display="Step1- Data Understanding" xr:uid="{93973B8E-6112-4625-937B-C32AD7D1E9D8}"/>
    <hyperlink ref="C7" location="'Step2(1) - Distribution,Bucket'!A1" display="Step2(1) - Distribution,Bucket" xr:uid="{D68F18D3-0AB2-4506-B465-0F64DA98D79D}"/>
    <hyperlink ref="C8" location="'Step2(2) - Dist by Gender'!A1" display="Step2(2) - Dist by Gender" xr:uid="{5D8DCA27-DF33-42E3-AE46-B75878364C4B}"/>
    <hyperlink ref="C9" location="'Step2(3) - Who &amp; What'!A1" display="Step2(3) - Who &amp; What" xr:uid="{64EF3C8A-429E-4DD8-9D69-536D2E8C15A5}"/>
    <hyperlink ref="C10" location="'Step3 - Renewal Time'!A1" display="Step3 - Renewal Time" xr:uid="{57AA1506-5337-469C-9B88-BB4923EA2133}"/>
    <hyperlink ref="C11" location="'Step3(2) - Renewal Time'!A1" display="Step3(2) - Renewal Time" xr:uid="{F12F1414-14B7-4BA0-9453-84C2A427D7B5}"/>
    <hyperlink ref="C12" location="'Codes &amp; Files'!A1" display="Codes &amp; Files" xr:uid="{4E61E8C9-D3EC-40E5-AE54-30F6F1938D6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43B37-65B7-47B0-B300-BD260BE5D0C7}">
  <sheetPr>
    <tabColor theme="5" tint="0.59999389629810485"/>
  </sheetPr>
  <dimension ref="B2:AH35"/>
  <sheetViews>
    <sheetView showGridLines="0" topLeftCell="D1" zoomScale="80" zoomScaleNormal="80" workbookViewId="0">
      <selection activeCell="U26" sqref="U26"/>
    </sheetView>
  </sheetViews>
  <sheetFormatPr defaultRowHeight="14.4"/>
  <cols>
    <col min="1" max="1" width="4.88671875" customWidth="1"/>
    <col min="2" max="2" width="7.33203125" bestFit="1" customWidth="1"/>
    <col min="3" max="3" width="12.33203125" bestFit="1" customWidth="1"/>
    <col min="4" max="4" width="6" bestFit="1" customWidth="1"/>
    <col min="5" max="5" width="7.33203125" bestFit="1" customWidth="1"/>
    <col min="6" max="6" width="12.44140625" bestFit="1" customWidth="1"/>
    <col min="7" max="7" width="14.33203125" hidden="1" customWidth="1"/>
    <col min="8" max="8" width="10.21875" bestFit="1" customWidth="1"/>
    <col min="9" max="9" width="11" bestFit="1" customWidth="1"/>
    <col min="10" max="10" width="11.21875" bestFit="1" customWidth="1"/>
    <col min="11" max="11" width="12.88671875" hidden="1" customWidth="1"/>
    <col min="12" max="16" width="12.88671875" bestFit="1" customWidth="1"/>
    <col min="17" max="17" width="12.88671875" hidden="1" customWidth="1"/>
    <col min="18" max="18" width="13.88671875" hidden="1" customWidth="1"/>
  </cols>
  <sheetData>
    <row r="2" spans="2:34">
      <c r="B2" s="12" t="s">
        <v>5</v>
      </c>
      <c r="C2" s="12" t="s">
        <v>66</v>
      </c>
      <c r="D2" s="12" t="s">
        <v>65</v>
      </c>
      <c r="E2" s="12" t="s">
        <v>67</v>
      </c>
      <c r="F2" s="12" t="s">
        <v>49</v>
      </c>
      <c r="G2" s="12" t="s">
        <v>50</v>
      </c>
      <c r="H2" s="12" t="s">
        <v>51</v>
      </c>
      <c r="I2" s="12" t="s">
        <v>52</v>
      </c>
      <c r="J2" s="12" t="s">
        <v>53</v>
      </c>
      <c r="K2" s="12" t="s">
        <v>76</v>
      </c>
      <c r="L2" s="12" t="s">
        <v>77</v>
      </c>
      <c r="M2" s="12" t="s">
        <v>54</v>
      </c>
      <c r="N2" s="12" t="s">
        <v>55</v>
      </c>
      <c r="O2" s="12" t="s">
        <v>56</v>
      </c>
      <c r="P2" s="12" t="s">
        <v>57</v>
      </c>
      <c r="Q2" t="s">
        <v>78</v>
      </c>
      <c r="R2" t="s">
        <v>68</v>
      </c>
      <c r="S2" s="113" t="s">
        <v>151</v>
      </c>
      <c r="T2" s="12" t="s">
        <v>5</v>
      </c>
      <c r="U2" s="12" t="s">
        <v>66</v>
      </c>
      <c r="V2" s="12" t="s">
        <v>65</v>
      </c>
      <c r="W2" s="12" t="s">
        <v>67</v>
      </c>
      <c r="X2" s="12" t="s">
        <v>49</v>
      </c>
      <c r="Y2" s="12" t="s">
        <v>50</v>
      </c>
      <c r="Z2" s="12" t="s">
        <v>51</v>
      </c>
      <c r="AA2" s="12" t="s">
        <v>52</v>
      </c>
      <c r="AB2" s="12" t="s">
        <v>53</v>
      </c>
      <c r="AC2" s="12" t="s">
        <v>76</v>
      </c>
      <c r="AD2" s="12" t="s">
        <v>77</v>
      </c>
      <c r="AE2" s="12" t="s">
        <v>54</v>
      </c>
      <c r="AF2" s="12" t="s">
        <v>55</v>
      </c>
      <c r="AG2" s="12" t="s">
        <v>56</v>
      </c>
      <c r="AH2" s="12" t="s">
        <v>57</v>
      </c>
    </row>
    <row r="3" spans="2:34">
      <c r="B3" t="s">
        <v>37</v>
      </c>
      <c r="C3" t="s">
        <v>58</v>
      </c>
      <c r="D3">
        <v>222</v>
      </c>
      <c r="E3" s="10">
        <f>D3/SUM($D$3:$D$9)</f>
        <v>7.8031634446397184E-3</v>
      </c>
      <c r="F3" s="21">
        <v>93632.873873873803</v>
      </c>
      <c r="G3" s="21">
        <v>90000</v>
      </c>
      <c r="H3" s="21">
        <v>43513.014351950696</v>
      </c>
      <c r="I3" s="21">
        <v>13000</v>
      </c>
      <c r="J3" s="21">
        <v>250000</v>
      </c>
      <c r="K3" s="21">
        <v>21680</v>
      </c>
      <c r="L3" s="21">
        <v>42730</v>
      </c>
      <c r="M3" s="21">
        <v>60500</v>
      </c>
      <c r="N3" s="21">
        <v>90000</v>
      </c>
      <c r="O3" s="21">
        <v>115000</v>
      </c>
      <c r="P3" s="21">
        <v>150900</v>
      </c>
      <c r="Q3" s="21">
        <v>207000</v>
      </c>
      <c r="R3" s="21">
        <v>20786498</v>
      </c>
      <c r="S3" s="114">
        <f>E3-W3</f>
        <v>6.4711542986594164E-4</v>
      </c>
      <c r="T3" t="s">
        <v>36</v>
      </c>
      <c r="U3" t="s">
        <v>58</v>
      </c>
      <c r="V3">
        <v>341</v>
      </c>
      <c r="W3" s="10">
        <f t="shared" ref="W3:W9" si="0">V3/SUM($V$3:$V$9)</f>
        <v>7.1560480147737767E-3</v>
      </c>
      <c r="X3" s="21">
        <v>99500.824046920796</v>
      </c>
      <c r="Y3" s="21">
        <v>87000</v>
      </c>
      <c r="Z3" s="21">
        <v>64949.135679831597</v>
      </c>
      <c r="AA3" s="21">
        <v>13000</v>
      </c>
      <c r="AB3" s="21">
        <v>725000</v>
      </c>
      <c r="AC3" s="21">
        <v>25000</v>
      </c>
      <c r="AD3" s="21">
        <v>45000</v>
      </c>
      <c r="AE3" s="21">
        <v>60000</v>
      </c>
      <c r="AF3" s="21">
        <v>87000</v>
      </c>
      <c r="AG3" s="21">
        <v>121970</v>
      </c>
      <c r="AH3" s="21">
        <v>160000</v>
      </c>
    </row>
    <row r="4" spans="2:34">
      <c r="B4" t="s">
        <v>37</v>
      </c>
      <c r="C4" t="s">
        <v>59</v>
      </c>
      <c r="D4">
        <v>3422</v>
      </c>
      <c r="E4" s="46">
        <f t="shared" ref="E4:E9" si="1">D4/SUM($D$3:$D$9)</f>
        <v>0.12028119507908612</v>
      </c>
      <c r="F4" s="21">
        <v>81320.567562828699</v>
      </c>
      <c r="G4" s="23">
        <v>72000</v>
      </c>
      <c r="H4" s="21">
        <v>44257.057479973097</v>
      </c>
      <c r="I4" s="21">
        <v>11000</v>
      </c>
      <c r="J4" s="21">
        <v>586000</v>
      </c>
      <c r="K4" s="21">
        <v>21000</v>
      </c>
      <c r="L4" s="21">
        <v>37000</v>
      </c>
      <c r="M4" s="21">
        <v>50000</v>
      </c>
      <c r="N4" s="21">
        <v>72000</v>
      </c>
      <c r="O4" s="21">
        <v>102000</v>
      </c>
      <c r="P4" s="21">
        <v>130000</v>
      </c>
      <c r="Q4" s="21">
        <v>228949.99999999901</v>
      </c>
      <c r="R4" s="21">
        <v>278278982.19999999</v>
      </c>
      <c r="S4" s="114">
        <f t="shared" ref="S4:S9" si="2">E4-W4</f>
        <v>2.2048172330827912E-2</v>
      </c>
      <c r="T4" t="s">
        <v>36</v>
      </c>
      <c r="U4" t="s">
        <v>59</v>
      </c>
      <c r="V4">
        <v>4681</v>
      </c>
      <c r="W4" s="46">
        <f t="shared" si="0"/>
        <v>9.8233022748258209E-2</v>
      </c>
      <c r="X4" s="47">
        <v>83097.971403546195</v>
      </c>
      <c r="Y4" s="47">
        <v>75000</v>
      </c>
      <c r="Z4" s="21">
        <v>50109.865680923198</v>
      </c>
      <c r="AA4" s="21">
        <v>8000</v>
      </c>
      <c r="AB4" s="21">
        <v>1007000</v>
      </c>
      <c r="AC4" s="21">
        <v>20000</v>
      </c>
      <c r="AD4" s="21">
        <v>36000</v>
      </c>
      <c r="AE4" s="21">
        <v>52000</v>
      </c>
      <c r="AF4" s="21">
        <v>75000</v>
      </c>
      <c r="AG4" s="21">
        <v>105000</v>
      </c>
      <c r="AH4" s="21">
        <v>135000</v>
      </c>
    </row>
    <row r="5" spans="2:34">
      <c r="B5" t="s">
        <v>37</v>
      </c>
      <c r="C5" t="s">
        <v>60</v>
      </c>
      <c r="D5">
        <v>5131</v>
      </c>
      <c r="E5" s="46">
        <f t="shared" si="1"/>
        <v>0.18035149384885765</v>
      </c>
      <c r="F5" s="21">
        <v>94032.647721691596</v>
      </c>
      <c r="G5" s="23">
        <v>85000</v>
      </c>
      <c r="H5" s="21">
        <v>56967.2163627962</v>
      </c>
      <c r="I5" s="21">
        <v>11000</v>
      </c>
      <c r="J5" s="21">
        <v>1251000</v>
      </c>
      <c r="K5" s="21">
        <v>20000</v>
      </c>
      <c r="L5" s="21">
        <v>40000</v>
      </c>
      <c r="M5" s="21">
        <v>57000</v>
      </c>
      <c r="N5" s="21">
        <v>85000</v>
      </c>
      <c r="O5" s="21">
        <v>115000</v>
      </c>
      <c r="P5" s="21">
        <v>155000</v>
      </c>
      <c r="Q5" s="21">
        <v>268499.99999999901</v>
      </c>
      <c r="R5" s="21">
        <v>482481515.45999998</v>
      </c>
      <c r="S5" s="114">
        <f t="shared" si="2"/>
        <v>2.980167432396888E-2</v>
      </c>
      <c r="T5" t="s">
        <v>36</v>
      </c>
      <c r="U5" t="s">
        <v>60</v>
      </c>
      <c r="V5">
        <v>7174</v>
      </c>
      <c r="W5" s="46">
        <f t="shared" si="0"/>
        <v>0.15054981952488877</v>
      </c>
      <c r="X5" s="47">
        <v>98294.500085029198</v>
      </c>
      <c r="Y5" s="47">
        <v>88500</v>
      </c>
      <c r="Z5" s="21">
        <v>61552.755880224198</v>
      </c>
      <c r="AA5" s="21">
        <v>8000</v>
      </c>
      <c r="AB5" s="21">
        <v>1152727</v>
      </c>
      <c r="AC5" s="21">
        <v>17975.7</v>
      </c>
      <c r="AD5" s="21">
        <v>40000</v>
      </c>
      <c r="AE5" s="21">
        <v>60000</v>
      </c>
      <c r="AF5" s="21">
        <v>88500</v>
      </c>
      <c r="AG5" s="21">
        <v>120000</v>
      </c>
      <c r="AH5" s="21">
        <v>161000</v>
      </c>
    </row>
    <row r="6" spans="2:34">
      <c r="B6" t="s">
        <v>37</v>
      </c>
      <c r="C6" t="s">
        <v>61</v>
      </c>
      <c r="D6">
        <v>11578</v>
      </c>
      <c r="E6" s="46">
        <f t="shared" si="1"/>
        <v>0.40695957820738138</v>
      </c>
      <c r="F6" s="21">
        <v>91397.259106063197</v>
      </c>
      <c r="G6" s="23">
        <v>80000</v>
      </c>
      <c r="H6" s="21">
        <v>57685.299410004998</v>
      </c>
      <c r="I6" s="21">
        <v>7500</v>
      </c>
      <c r="J6" s="21">
        <v>1060000</v>
      </c>
      <c r="K6" s="21">
        <v>16454</v>
      </c>
      <c r="L6" s="21">
        <v>35000</v>
      </c>
      <c r="M6" s="21">
        <v>55000</v>
      </c>
      <c r="N6" s="21">
        <v>80000</v>
      </c>
      <c r="O6" s="21">
        <v>110000</v>
      </c>
      <c r="P6" s="21">
        <v>155000</v>
      </c>
      <c r="Q6" s="21">
        <v>271000</v>
      </c>
      <c r="R6" s="21">
        <v>1058197465.9299999</v>
      </c>
      <c r="S6" s="114">
        <f t="shared" si="2"/>
        <v>2.321912659989378E-2</v>
      </c>
      <c r="T6" t="s">
        <v>36</v>
      </c>
      <c r="U6" t="s">
        <v>61</v>
      </c>
      <c r="V6">
        <v>18286</v>
      </c>
      <c r="W6" s="46">
        <f t="shared" si="0"/>
        <v>0.3837404516074876</v>
      </c>
      <c r="X6" s="47">
        <v>100867.272616755</v>
      </c>
      <c r="Y6" s="47">
        <v>87125</v>
      </c>
      <c r="Z6" s="21">
        <v>72013.191298362595</v>
      </c>
      <c r="AA6" s="21">
        <v>7000</v>
      </c>
      <c r="AB6" s="21">
        <v>1510000</v>
      </c>
      <c r="AC6" s="21">
        <v>17000</v>
      </c>
      <c r="AD6" s="21">
        <v>39500</v>
      </c>
      <c r="AE6" s="21">
        <v>60000</v>
      </c>
      <c r="AF6" s="21">
        <v>87125</v>
      </c>
      <c r="AG6" s="21">
        <v>120000</v>
      </c>
      <c r="AH6" s="21">
        <v>170000</v>
      </c>
    </row>
    <row r="7" spans="2:34">
      <c r="B7" t="s">
        <v>37</v>
      </c>
      <c r="C7" t="s">
        <v>62</v>
      </c>
      <c r="D7">
        <v>6500</v>
      </c>
      <c r="E7" s="46">
        <f t="shared" si="1"/>
        <v>0.22847100175746923</v>
      </c>
      <c r="F7" s="21">
        <v>81529.547753846098</v>
      </c>
      <c r="G7" s="21">
        <v>70000</v>
      </c>
      <c r="H7" s="21">
        <v>56486.158360275098</v>
      </c>
      <c r="I7" s="21">
        <v>7000</v>
      </c>
      <c r="J7" s="21">
        <v>1012000</v>
      </c>
      <c r="K7" s="21">
        <v>11000</v>
      </c>
      <c r="L7" s="21">
        <v>27000</v>
      </c>
      <c r="M7" s="21">
        <v>45000</v>
      </c>
      <c r="N7" s="21">
        <v>70000</v>
      </c>
      <c r="O7" s="21">
        <v>105000</v>
      </c>
      <c r="P7" s="21">
        <v>141000</v>
      </c>
      <c r="Q7" s="21">
        <v>300000</v>
      </c>
      <c r="R7" s="21">
        <v>529942060.39999998</v>
      </c>
      <c r="S7" s="114">
        <f t="shared" si="2"/>
        <v>-5.0321074126019411E-2</v>
      </c>
      <c r="T7" t="s">
        <v>36</v>
      </c>
      <c r="U7" t="s">
        <v>62</v>
      </c>
      <c r="V7">
        <v>13285</v>
      </c>
      <c r="W7" s="46">
        <f t="shared" si="0"/>
        <v>0.27879207588348864</v>
      </c>
      <c r="X7" s="47">
        <v>89315.542937899896</v>
      </c>
      <c r="Y7" s="47">
        <v>75000</v>
      </c>
      <c r="Z7" s="21">
        <v>69026.129775811307</v>
      </c>
      <c r="AA7" s="21">
        <v>7000</v>
      </c>
      <c r="AB7" s="21">
        <v>2005000</v>
      </c>
      <c r="AC7" s="21">
        <v>11452</v>
      </c>
      <c r="AD7" s="21">
        <v>30000</v>
      </c>
      <c r="AE7" s="21">
        <v>50000</v>
      </c>
      <c r="AF7" s="21">
        <v>75000</v>
      </c>
      <c r="AG7" s="21">
        <v>110000</v>
      </c>
      <c r="AH7" s="21">
        <v>155000</v>
      </c>
    </row>
    <row r="8" spans="2:34">
      <c r="B8" t="s">
        <v>37</v>
      </c>
      <c r="C8" t="s">
        <v>63</v>
      </c>
      <c r="D8">
        <v>1526</v>
      </c>
      <c r="E8" s="10">
        <f t="shared" si="1"/>
        <v>5.3637961335676623E-2</v>
      </c>
      <c r="F8" s="21">
        <v>77226.796205766703</v>
      </c>
      <c r="G8" s="21">
        <v>65000</v>
      </c>
      <c r="H8" s="21">
        <v>54559.274101397197</v>
      </c>
      <c r="I8" s="21">
        <v>7000</v>
      </c>
      <c r="J8" s="21">
        <v>625000</v>
      </c>
      <c r="K8" s="21">
        <v>10000</v>
      </c>
      <c r="L8" s="21">
        <v>25000</v>
      </c>
      <c r="M8" s="21">
        <v>41000</v>
      </c>
      <c r="N8" s="21">
        <v>65000</v>
      </c>
      <c r="O8" s="21">
        <v>100000</v>
      </c>
      <c r="P8" s="21">
        <v>135000</v>
      </c>
      <c r="Q8" s="21">
        <v>281250</v>
      </c>
      <c r="R8" s="21">
        <v>117848091.01000001</v>
      </c>
      <c r="S8" s="114">
        <f t="shared" si="2"/>
        <v>-2.4637871787801927E-2</v>
      </c>
      <c r="T8" t="s">
        <v>36</v>
      </c>
      <c r="U8" t="s">
        <v>63</v>
      </c>
      <c r="V8">
        <v>3730</v>
      </c>
      <c r="W8" s="10">
        <f t="shared" si="0"/>
        <v>7.827583312347855E-2</v>
      </c>
      <c r="X8" s="21">
        <v>79590.688841822994</v>
      </c>
      <c r="Y8" s="21">
        <v>65000</v>
      </c>
      <c r="Z8" s="21">
        <v>79185.809851630504</v>
      </c>
      <c r="AA8" s="21">
        <v>7000</v>
      </c>
      <c r="AB8" s="21">
        <v>3010000</v>
      </c>
      <c r="AC8" s="21">
        <v>11000</v>
      </c>
      <c r="AD8" s="21">
        <v>22000</v>
      </c>
      <c r="AE8" s="21">
        <v>40000</v>
      </c>
      <c r="AF8" s="21">
        <v>65000</v>
      </c>
      <c r="AG8" s="21">
        <v>102000</v>
      </c>
      <c r="AH8" s="21">
        <v>147024.99999999901</v>
      </c>
    </row>
    <row r="9" spans="2:34" ht="15" thickBot="1">
      <c r="B9" t="s">
        <v>37</v>
      </c>
      <c r="C9" t="s">
        <v>64</v>
      </c>
      <c r="D9">
        <v>71</v>
      </c>
      <c r="E9" s="53">
        <f t="shared" si="1"/>
        <v>2.4956063268892796E-3</v>
      </c>
      <c r="F9" s="115">
        <v>65978.873239436594</v>
      </c>
      <c r="G9" s="115">
        <v>62000</v>
      </c>
      <c r="H9" s="115">
        <v>41212.033317234404</v>
      </c>
      <c r="I9" s="115">
        <v>14000</v>
      </c>
      <c r="J9" s="115">
        <v>218000</v>
      </c>
      <c r="K9" s="115">
        <v>14700</v>
      </c>
      <c r="L9" s="115">
        <v>26000</v>
      </c>
      <c r="M9" s="115">
        <v>33250</v>
      </c>
      <c r="N9" s="115">
        <v>62000</v>
      </c>
      <c r="O9" s="115">
        <v>85000</v>
      </c>
      <c r="P9" s="115">
        <v>116000</v>
      </c>
      <c r="Q9" s="33">
        <v>201899.99999999901</v>
      </c>
      <c r="R9" s="33">
        <v>4684500</v>
      </c>
      <c r="S9" s="114">
        <f t="shared" si="2"/>
        <v>-7.571427707351642E-4</v>
      </c>
      <c r="T9" t="s">
        <v>36</v>
      </c>
      <c r="U9" t="s">
        <v>64</v>
      </c>
      <c r="V9">
        <v>155</v>
      </c>
      <c r="W9" s="10">
        <f t="shared" si="0"/>
        <v>3.2527490976244438E-3</v>
      </c>
      <c r="X9" s="21">
        <v>74252.059419354802</v>
      </c>
      <c r="Y9" s="21">
        <v>62000</v>
      </c>
      <c r="Z9" s="21">
        <v>71837.073596278395</v>
      </c>
      <c r="AA9" s="21">
        <v>7000</v>
      </c>
      <c r="AB9" s="21">
        <v>507000</v>
      </c>
      <c r="AC9" s="21">
        <v>9620</v>
      </c>
      <c r="AD9" s="21">
        <v>20400</v>
      </c>
      <c r="AE9" s="21">
        <v>35000</v>
      </c>
      <c r="AF9" s="21">
        <v>62000</v>
      </c>
      <c r="AG9" s="21">
        <v>85000</v>
      </c>
      <c r="AH9" s="21">
        <v>127999.999999999</v>
      </c>
    </row>
    <row r="10" spans="2:34">
      <c r="E10" s="53"/>
      <c r="F10" s="115"/>
      <c r="G10" s="115"/>
      <c r="H10" s="115"/>
      <c r="I10" s="115"/>
      <c r="J10" s="115"/>
      <c r="K10" s="115"/>
      <c r="L10" s="115"/>
      <c r="M10" s="115"/>
      <c r="N10" s="115"/>
      <c r="O10" s="115"/>
      <c r="P10" s="115"/>
      <c r="Q10" s="115"/>
      <c r="R10" s="115"/>
      <c r="S10" s="114"/>
      <c r="W10" s="10"/>
      <c r="X10" s="21"/>
      <c r="Y10" s="21"/>
      <c r="Z10" s="21"/>
      <c r="AA10" s="21"/>
      <c r="AB10" s="21"/>
      <c r="AC10" s="21"/>
      <c r="AD10" s="21"/>
      <c r="AE10" s="21"/>
      <c r="AF10" s="21"/>
      <c r="AG10" s="21"/>
      <c r="AH10" s="21"/>
    </row>
    <row r="11" spans="2:34">
      <c r="C11" s="117" t="s">
        <v>128</v>
      </c>
      <c r="Q11" s="21">
        <v>346800.00000000099</v>
      </c>
      <c r="R11" s="21">
        <v>33929781</v>
      </c>
      <c r="S11" s="52"/>
    </row>
    <row r="12" spans="2:34" ht="15" thickBot="1">
      <c r="C12" s="12" t="s">
        <v>5</v>
      </c>
      <c r="D12" s="12" t="s">
        <v>65</v>
      </c>
      <c r="E12" s="19" t="s">
        <v>67</v>
      </c>
      <c r="F12" s="20" t="s">
        <v>49</v>
      </c>
      <c r="G12" s="20" t="s">
        <v>50</v>
      </c>
      <c r="H12" s="20" t="s">
        <v>51</v>
      </c>
      <c r="I12" s="20" t="s">
        <v>52</v>
      </c>
      <c r="J12" s="20" t="s">
        <v>53</v>
      </c>
      <c r="K12" s="20" t="s">
        <v>76</v>
      </c>
      <c r="L12" s="20" t="s">
        <v>77</v>
      </c>
      <c r="M12" s="20" t="s">
        <v>54</v>
      </c>
      <c r="N12" s="20" t="s">
        <v>55</v>
      </c>
      <c r="O12" s="20" t="s">
        <v>56</v>
      </c>
      <c r="P12" s="20" t="s">
        <v>57</v>
      </c>
      <c r="Q12" s="21">
        <v>230000</v>
      </c>
      <c r="R12" s="21">
        <v>388981604.13999999</v>
      </c>
      <c r="S12" s="52"/>
      <c r="T12" s="169" t="s">
        <v>152</v>
      </c>
      <c r="U12" s="169"/>
      <c r="V12" s="169"/>
      <c r="W12" s="169"/>
      <c r="X12" s="169"/>
      <c r="Y12" s="169"/>
      <c r="Z12" s="169"/>
      <c r="AA12" s="169"/>
      <c r="AB12" s="169"/>
      <c r="AC12" s="169"/>
      <c r="AD12" s="169"/>
      <c r="AE12" s="169"/>
    </row>
    <row r="13" spans="2:34" ht="15.6" thickTop="1" thickBot="1">
      <c r="C13" t="s">
        <v>37</v>
      </c>
      <c r="D13">
        <v>28450</v>
      </c>
      <c r="E13" s="49">
        <f>D13/SUM($D$13:$D$14)</f>
        <v>0.37384037213213844</v>
      </c>
      <c r="F13" s="47">
        <v>87599.968822495604</v>
      </c>
      <c r="G13" s="47">
        <v>78000</v>
      </c>
      <c r="H13" s="47">
        <v>55820.394204056502</v>
      </c>
      <c r="I13" s="47">
        <v>7000</v>
      </c>
      <c r="J13" s="47">
        <v>1251000</v>
      </c>
      <c r="K13" s="47">
        <v>14500</v>
      </c>
      <c r="L13" s="47">
        <v>35000</v>
      </c>
      <c r="M13" s="51">
        <v>52000</v>
      </c>
      <c r="N13" s="116">
        <v>78000</v>
      </c>
      <c r="O13" s="51">
        <v>110000</v>
      </c>
      <c r="P13" s="47">
        <v>150000</v>
      </c>
      <c r="Q13" s="21">
        <v>310000</v>
      </c>
      <c r="R13" s="21">
        <v>705164743.61000001</v>
      </c>
      <c r="S13" s="52"/>
      <c r="T13" s="83"/>
      <c r="U13" s="161" t="s">
        <v>125</v>
      </c>
      <c r="V13" s="161"/>
      <c r="W13" s="161"/>
      <c r="X13" s="83"/>
      <c r="AA13" s="83"/>
      <c r="AB13" s="161" t="s">
        <v>133</v>
      </c>
      <c r="AC13" s="161"/>
      <c r="AD13" s="161"/>
      <c r="AE13" s="161"/>
    </row>
    <row r="14" spans="2:34" ht="15.6" thickTop="1" thickBot="1">
      <c r="C14" t="s">
        <v>36</v>
      </c>
      <c r="D14">
        <v>47652</v>
      </c>
      <c r="E14" s="49">
        <f>D14/SUM($D$13:$D$14)</f>
        <v>0.6261596278678615</v>
      </c>
      <c r="F14" s="47">
        <v>93752.086005624107</v>
      </c>
      <c r="G14" s="47">
        <v>80000</v>
      </c>
      <c r="H14" s="47">
        <v>68767.704079605202</v>
      </c>
      <c r="I14" s="47">
        <v>7000</v>
      </c>
      <c r="J14" s="47">
        <v>3010000</v>
      </c>
      <c r="K14" s="47">
        <v>14000</v>
      </c>
      <c r="L14" s="47">
        <v>35000</v>
      </c>
      <c r="M14" s="51">
        <v>55000</v>
      </c>
      <c r="N14" s="116">
        <v>80000</v>
      </c>
      <c r="O14" s="51">
        <v>115000</v>
      </c>
      <c r="P14" s="47">
        <v>160000</v>
      </c>
      <c r="Q14" s="21">
        <v>350000</v>
      </c>
      <c r="R14" s="21">
        <v>1844458947.0699999</v>
      </c>
      <c r="S14" s="52"/>
      <c r="T14" s="80" t="s">
        <v>127</v>
      </c>
      <c r="U14" s="81" t="s">
        <v>128</v>
      </c>
      <c r="V14" s="82" t="s">
        <v>88</v>
      </c>
      <c r="W14" s="82" t="s">
        <v>87</v>
      </c>
      <c r="X14" s="80" t="s">
        <v>126</v>
      </c>
      <c r="AA14" s="80" t="s">
        <v>5</v>
      </c>
      <c r="AB14" s="84" t="s">
        <v>129</v>
      </c>
      <c r="AC14" s="85" t="s">
        <v>132</v>
      </c>
      <c r="AD14" s="85" t="s">
        <v>130</v>
      </c>
      <c r="AE14" s="80" t="s">
        <v>131</v>
      </c>
    </row>
    <row r="15" spans="2:34" ht="15" thickTop="1">
      <c r="E15" s="10"/>
      <c r="F15" s="21"/>
      <c r="G15" s="21"/>
      <c r="H15" s="21"/>
      <c r="I15" s="21"/>
      <c r="J15" s="21"/>
      <c r="K15" s="21"/>
      <c r="L15" s="21"/>
      <c r="M15" s="21"/>
      <c r="N15" s="21"/>
      <c r="O15" s="21"/>
      <c r="P15" s="21"/>
      <c r="Q15" s="21">
        <v>312479.99999999901</v>
      </c>
      <c r="R15" s="21">
        <v>1186556987.9300001</v>
      </c>
      <c r="S15" s="52"/>
      <c r="T15" s="54" t="s">
        <v>58</v>
      </c>
      <c r="U15" s="59">
        <v>7.3979658878873091E-3</v>
      </c>
      <c r="V15" s="62">
        <v>7.8031634446397184E-3</v>
      </c>
      <c r="W15" s="62">
        <v>7.1560480147737767E-3</v>
      </c>
      <c r="X15" s="52">
        <f>V15-W15</f>
        <v>6.4711542986594164E-4</v>
      </c>
      <c r="AA15" t="s">
        <v>128</v>
      </c>
      <c r="AB15" s="70">
        <v>91.452176228482799</v>
      </c>
      <c r="AC15" s="76">
        <v>54</v>
      </c>
      <c r="AD15" s="75">
        <v>80</v>
      </c>
      <c r="AE15" s="65">
        <v>110</v>
      </c>
    </row>
    <row r="16" spans="2:34">
      <c r="E16" s="10"/>
      <c r="F16" s="21"/>
      <c r="G16" s="21"/>
      <c r="H16" s="21"/>
      <c r="I16" s="21"/>
      <c r="J16" s="21"/>
      <c r="K16" s="21"/>
      <c r="L16" s="21"/>
      <c r="M16" s="21"/>
      <c r="N16" s="21"/>
      <c r="O16" s="21"/>
      <c r="P16" s="21"/>
      <c r="Q16" s="21">
        <v>297390</v>
      </c>
      <c r="R16" s="21">
        <v>296873269.38</v>
      </c>
      <c r="S16" s="52"/>
      <c r="T16" s="54" t="s">
        <v>59</v>
      </c>
      <c r="U16" s="59">
        <v>0.10647551969724843</v>
      </c>
      <c r="V16" s="62">
        <v>0.12028119507908612</v>
      </c>
      <c r="W16" s="62">
        <v>9.8233022748258209E-2</v>
      </c>
      <c r="X16" s="52">
        <f t="shared" ref="X16:X21" si="3">V16-W16</f>
        <v>2.2048172330827912E-2</v>
      </c>
      <c r="AA16" t="s">
        <v>88</v>
      </c>
      <c r="AB16" s="70">
        <v>87.599968822495597</v>
      </c>
      <c r="AC16" s="72">
        <v>52</v>
      </c>
      <c r="AD16" s="78">
        <v>78</v>
      </c>
      <c r="AE16" s="54">
        <v>110</v>
      </c>
    </row>
    <row r="17" spans="3:31">
      <c r="C17" s="12" t="s">
        <v>66</v>
      </c>
      <c r="D17" s="12" t="s">
        <v>65</v>
      </c>
      <c r="E17" s="19" t="s">
        <v>67</v>
      </c>
      <c r="F17" s="20" t="s">
        <v>49</v>
      </c>
      <c r="G17" s="20" t="s">
        <v>50</v>
      </c>
      <c r="H17" s="20" t="s">
        <v>51</v>
      </c>
      <c r="I17" s="20" t="s">
        <v>52</v>
      </c>
      <c r="J17" s="20" t="s">
        <v>53</v>
      </c>
      <c r="K17" s="20" t="s">
        <v>76</v>
      </c>
      <c r="L17" s="20" t="s">
        <v>77</v>
      </c>
      <c r="M17" s="20" t="s">
        <v>54</v>
      </c>
      <c r="N17" s="20" t="s">
        <v>55</v>
      </c>
      <c r="O17" s="20" t="s">
        <v>56</v>
      </c>
      <c r="P17" s="20" t="s">
        <v>57</v>
      </c>
      <c r="Q17" s="21">
        <v>447760</v>
      </c>
      <c r="R17" s="21">
        <v>11509069.210000001</v>
      </c>
      <c r="S17" s="52"/>
      <c r="T17" s="54" t="s">
        <v>60</v>
      </c>
      <c r="U17" s="59">
        <v>0.16169088854432209</v>
      </c>
      <c r="V17" s="62">
        <v>0.18035149384885765</v>
      </c>
      <c r="W17" s="62">
        <v>0.15054981952488877</v>
      </c>
      <c r="X17" s="52">
        <f t="shared" si="3"/>
        <v>2.980167432396888E-2</v>
      </c>
      <c r="AA17" s="69" t="s">
        <v>87</v>
      </c>
      <c r="AB17" s="71">
        <v>93.752086005624108</v>
      </c>
      <c r="AC17" s="73">
        <v>55</v>
      </c>
      <c r="AD17" s="79">
        <v>80</v>
      </c>
      <c r="AE17" s="56">
        <v>115</v>
      </c>
    </row>
    <row r="18" spans="3:31">
      <c r="C18" t="s">
        <v>58</v>
      </c>
      <c r="D18">
        <v>563</v>
      </c>
      <c r="E18" s="46">
        <f t="shared" ref="E18:E24" si="4">D18/SUM($D$18:$D$24)</f>
        <v>7.3979658878873091E-3</v>
      </c>
      <c r="F18" s="47">
        <v>97186.996447602098</v>
      </c>
      <c r="G18" s="47">
        <v>90000</v>
      </c>
      <c r="H18" s="47">
        <v>57487.738024321399</v>
      </c>
      <c r="I18" s="47">
        <v>13000</v>
      </c>
      <c r="J18" s="47">
        <v>725000</v>
      </c>
      <c r="K18" s="47">
        <v>23000</v>
      </c>
      <c r="L18" s="47">
        <v>43200</v>
      </c>
      <c r="M18" s="47">
        <v>60000</v>
      </c>
      <c r="N18" s="47">
        <v>90000</v>
      </c>
      <c r="O18" s="47">
        <v>120000</v>
      </c>
      <c r="P18" s="47">
        <v>154790</v>
      </c>
      <c r="T18" s="54" t="s">
        <v>61</v>
      </c>
      <c r="U18" s="59">
        <v>0.39242069853617512</v>
      </c>
      <c r="V18" s="62">
        <v>0.40695957820738138</v>
      </c>
      <c r="W18" s="62">
        <v>0.3837404516074876</v>
      </c>
      <c r="X18" s="52">
        <f t="shared" si="3"/>
        <v>2.321912659989378E-2</v>
      </c>
    </row>
    <row r="19" spans="3:31" ht="15" thickBot="1">
      <c r="C19" t="s">
        <v>59</v>
      </c>
      <c r="D19">
        <v>8103</v>
      </c>
      <c r="E19" s="46">
        <f t="shared" si="4"/>
        <v>0.10647551969724843</v>
      </c>
      <c r="F19" s="47">
        <v>82347.351146488902</v>
      </c>
      <c r="G19" s="47">
        <v>73500</v>
      </c>
      <c r="H19" s="47">
        <v>47731.0249325599</v>
      </c>
      <c r="I19" s="47">
        <v>8000</v>
      </c>
      <c r="J19" s="47">
        <v>1007000</v>
      </c>
      <c r="K19" s="47">
        <v>20402</v>
      </c>
      <c r="L19" s="47">
        <v>36000</v>
      </c>
      <c r="M19" s="47">
        <v>51000</v>
      </c>
      <c r="N19" s="47">
        <v>73500</v>
      </c>
      <c r="O19" s="47">
        <v>104130.5</v>
      </c>
      <c r="P19" s="47">
        <v>132000</v>
      </c>
      <c r="T19" s="54" t="s">
        <v>62</v>
      </c>
      <c r="U19" s="59">
        <v>0.25998002680612864</v>
      </c>
      <c r="V19" s="62">
        <v>0.22847100175746923</v>
      </c>
      <c r="W19" s="62">
        <v>0.27879207588348864</v>
      </c>
      <c r="X19" s="52">
        <f t="shared" si="3"/>
        <v>-5.0321074126019411E-2</v>
      </c>
      <c r="AA19" s="55" t="s">
        <v>127</v>
      </c>
      <c r="AB19" s="58" t="s">
        <v>129</v>
      </c>
      <c r="AC19" s="61" t="s">
        <v>132</v>
      </c>
      <c r="AD19" s="61" t="s">
        <v>130</v>
      </c>
      <c r="AE19" s="55" t="s">
        <v>131</v>
      </c>
    </row>
    <row r="20" spans="3:31" ht="15" thickTop="1">
      <c r="C20" t="s">
        <v>60</v>
      </c>
      <c r="D20">
        <v>12305</v>
      </c>
      <c r="E20" s="46">
        <f t="shared" si="4"/>
        <v>0.16169088854432209</v>
      </c>
      <c r="F20" s="47">
        <v>96517.371724502198</v>
      </c>
      <c r="G20" s="47">
        <v>86000</v>
      </c>
      <c r="H20" s="47">
        <v>59718.116611099002</v>
      </c>
      <c r="I20" s="47">
        <v>8000</v>
      </c>
      <c r="J20" s="47">
        <v>1251000</v>
      </c>
      <c r="K20" s="47">
        <v>19000</v>
      </c>
      <c r="L20" s="47">
        <v>40000</v>
      </c>
      <c r="M20" s="47">
        <v>59500</v>
      </c>
      <c r="N20" s="47">
        <v>86000</v>
      </c>
      <c r="O20" s="47">
        <v>120000</v>
      </c>
      <c r="P20" s="47">
        <v>160000</v>
      </c>
      <c r="T20" s="54" t="s">
        <v>63</v>
      </c>
      <c r="U20" s="59">
        <v>6.9065201965782766E-2</v>
      </c>
      <c r="V20" s="62">
        <v>5.3637961335676623E-2</v>
      </c>
      <c r="W20" s="62">
        <v>7.827583312347855E-2</v>
      </c>
      <c r="X20" s="52">
        <f t="shared" si="3"/>
        <v>-2.4637871787801927E-2</v>
      </c>
      <c r="AA20" s="66" t="s">
        <v>58</v>
      </c>
      <c r="AB20" s="74">
        <v>97.186996447602098</v>
      </c>
      <c r="AC20" s="75">
        <v>60</v>
      </c>
      <c r="AD20" s="75">
        <v>90</v>
      </c>
      <c r="AE20" s="67">
        <v>120</v>
      </c>
    </row>
    <row r="21" spans="3:31">
      <c r="C21" t="s">
        <v>61</v>
      </c>
      <c r="D21">
        <v>29864</v>
      </c>
      <c r="E21" s="46">
        <f t="shared" si="4"/>
        <v>0.39242069853617512</v>
      </c>
      <c r="F21" s="47">
        <v>97195.834884811105</v>
      </c>
      <c r="G21" s="47">
        <v>85000</v>
      </c>
      <c r="H21" s="47">
        <v>66982.130058694893</v>
      </c>
      <c r="I21" s="47">
        <v>7000</v>
      </c>
      <c r="J21" s="47">
        <v>1510000</v>
      </c>
      <c r="K21" s="47">
        <v>17000</v>
      </c>
      <c r="L21" s="47">
        <v>37000</v>
      </c>
      <c r="M21" s="47">
        <v>58000</v>
      </c>
      <c r="N21" s="47">
        <v>85000</v>
      </c>
      <c r="O21" s="47">
        <v>119850</v>
      </c>
      <c r="P21" s="47">
        <v>160000</v>
      </c>
      <c r="T21" s="56" t="s">
        <v>64</v>
      </c>
      <c r="U21" s="60">
        <v>2.9696985624556517E-3</v>
      </c>
      <c r="V21" s="63">
        <v>2.4956063268892796E-3</v>
      </c>
      <c r="W21" s="63">
        <v>3.2527490976244438E-3</v>
      </c>
      <c r="X21" s="57">
        <f t="shared" si="3"/>
        <v>-7.571427707351642E-4</v>
      </c>
      <c r="AA21" s="66" t="s">
        <v>59</v>
      </c>
      <c r="AB21" s="74">
        <v>82.347351146488904</v>
      </c>
      <c r="AC21" s="75">
        <v>51</v>
      </c>
      <c r="AD21" s="75">
        <v>73.5</v>
      </c>
      <c r="AE21" s="67">
        <v>104.1305</v>
      </c>
    </row>
    <row r="22" spans="3:31">
      <c r="C22" t="s">
        <v>62</v>
      </c>
      <c r="D22">
        <v>19785</v>
      </c>
      <c r="E22" s="46">
        <f t="shared" si="4"/>
        <v>0.25998002680612864</v>
      </c>
      <c r="F22" s="47">
        <v>86757.596579732097</v>
      </c>
      <c r="G22" s="47">
        <v>73500</v>
      </c>
      <c r="H22" s="47">
        <v>65274.115231785501</v>
      </c>
      <c r="I22" s="47">
        <v>7000</v>
      </c>
      <c r="J22" s="47">
        <v>2005000</v>
      </c>
      <c r="K22" s="47">
        <v>11000</v>
      </c>
      <c r="L22" s="47">
        <v>29000</v>
      </c>
      <c r="M22" s="47">
        <v>48000</v>
      </c>
      <c r="N22" s="47">
        <v>73500</v>
      </c>
      <c r="O22" s="47">
        <v>110000</v>
      </c>
      <c r="P22" s="47">
        <v>153000</v>
      </c>
      <c r="AA22" s="54" t="s">
        <v>60</v>
      </c>
      <c r="AB22" s="70">
        <v>96.517371724502198</v>
      </c>
      <c r="AC22" s="76">
        <v>59.5</v>
      </c>
      <c r="AD22" s="76">
        <v>86</v>
      </c>
      <c r="AE22" s="65">
        <v>120</v>
      </c>
    </row>
    <row r="23" spans="3:31">
      <c r="C23" t="s">
        <v>63</v>
      </c>
      <c r="D23">
        <v>5256</v>
      </c>
      <c r="E23" s="46">
        <f t="shared" si="4"/>
        <v>6.9065201965782766E-2</v>
      </c>
      <c r="F23" s="47">
        <v>78904.368415144505</v>
      </c>
      <c r="G23" s="47">
        <v>65000</v>
      </c>
      <c r="H23" s="47">
        <v>72900.7961109514</v>
      </c>
      <c r="I23" s="47">
        <v>7000</v>
      </c>
      <c r="J23" s="47">
        <v>3010000</v>
      </c>
      <c r="K23" s="47">
        <v>11000</v>
      </c>
      <c r="L23" s="47">
        <v>23000</v>
      </c>
      <c r="M23" s="47">
        <v>40000</v>
      </c>
      <c r="N23" s="47">
        <v>65000</v>
      </c>
      <c r="O23" s="47">
        <v>101000</v>
      </c>
      <c r="P23" s="47">
        <v>142000</v>
      </c>
      <c r="AA23" s="54" t="s">
        <v>61</v>
      </c>
      <c r="AB23" s="70">
        <v>97.195834884811106</v>
      </c>
      <c r="AC23" s="76">
        <v>58</v>
      </c>
      <c r="AD23" s="76">
        <v>85</v>
      </c>
      <c r="AE23" s="65">
        <v>119.85</v>
      </c>
    </row>
    <row r="24" spans="3:31">
      <c r="C24" t="s">
        <v>64</v>
      </c>
      <c r="D24">
        <v>226</v>
      </c>
      <c r="E24" s="46">
        <f t="shared" si="4"/>
        <v>2.9696985624556517E-3</v>
      </c>
      <c r="F24" s="47">
        <v>71652.961106194605</v>
      </c>
      <c r="G24" s="47">
        <v>62000</v>
      </c>
      <c r="H24" s="47">
        <v>63838.344035570197</v>
      </c>
      <c r="I24" s="47">
        <v>7000</v>
      </c>
      <c r="J24" s="47">
        <v>507000</v>
      </c>
      <c r="K24" s="47">
        <v>11000</v>
      </c>
      <c r="L24" s="47">
        <v>23000</v>
      </c>
      <c r="M24" s="47">
        <v>35000</v>
      </c>
      <c r="N24" s="47">
        <v>62000</v>
      </c>
      <c r="O24" s="47">
        <v>85000</v>
      </c>
      <c r="P24" s="47">
        <v>125000</v>
      </c>
      <c r="AA24" s="54" t="s">
        <v>62</v>
      </c>
      <c r="AB24" s="70">
        <v>86.757596579732095</v>
      </c>
      <c r="AC24" s="76">
        <v>48</v>
      </c>
      <c r="AD24" s="76">
        <v>73.5</v>
      </c>
      <c r="AE24" s="65">
        <v>110</v>
      </c>
    </row>
    <row r="25" spans="3:31" ht="15" thickBot="1">
      <c r="Q25" s="20" t="s">
        <v>78</v>
      </c>
      <c r="R25" s="20" t="s">
        <v>68</v>
      </c>
      <c r="AA25" s="54" t="s">
        <v>63</v>
      </c>
      <c r="AB25" s="70">
        <v>78.904368415144504</v>
      </c>
      <c r="AC25" s="76">
        <v>40</v>
      </c>
      <c r="AD25" s="76">
        <v>65</v>
      </c>
      <c r="AE25" s="65">
        <v>101</v>
      </c>
    </row>
    <row r="26" spans="3:31">
      <c r="C26" s="96" t="s">
        <v>95</v>
      </c>
      <c r="D26" s="97"/>
      <c r="E26" s="97"/>
      <c r="F26" s="97"/>
      <c r="G26" s="97"/>
      <c r="H26" s="97"/>
      <c r="I26" s="97"/>
      <c r="J26" s="97"/>
      <c r="K26" s="97"/>
      <c r="L26" s="97"/>
      <c r="M26" s="97"/>
      <c r="N26" s="103"/>
      <c r="Q26" s="21">
        <v>270000</v>
      </c>
      <c r="R26" s="21">
        <v>2492219113</v>
      </c>
      <c r="AA26" s="56" t="s">
        <v>64</v>
      </c>
      <c r="AB26" s="71">
        <v>71.65296110619461</v>
      </c>
      <c r="AC26" s="77">
        <v>35</v>
      </c>
      <c r="AD26" s="77">
        <v>62</v>
      </c>
      <c r="AE26" s="68">
        <v>85</v>
      </c>
    </row>
    <row r="27" spans="3:31">
      <c r="C27" s="107" t="s">
        <v>99</v>
      </c>
      <c r="N27" s="105"/>
      <c r="Q27" s="47">
        <v>320000</v>
      </c>
      <c r="R27" s="47">
        <v>4467474402.3400002</v>
      </c>
    </row>
    <row r="28" spans="3:31">
      <c r="C28" s="107" t="s">
        <v>100</v>
      </c>
      <c r="N28" s="105"/>
      <c r="Q28" s="21"/>
      <c r="R28" s="21"/>
    </row>
    <row r="29" spans="3:31">
      <c r="C29" s="107" t="s">
        <v>153</v>
      </c>
      <c r="N29" s="105"/>
      <c r="Q29" s="21">
        <v>270139.99999999901</v>
      </c>
      <c r="R29" s="21">
        <v>54716279</v>
      </c>
    </row>
    <row r="30" spans="3:31">
      <c r="C30" s="107" t="s">
        <v>154</v>
      </c>
      <c r="N30" s="105"/>
      <c r="Q30" s="21">
        <v>230000</v>
      </c>
      <c r="R30" s="21">
        <v>667260586.34000003</v>
      </c>
    </row>
    <row r="31" spans="3:31">
      <c r="C31" s="107" t="s">
        <v>155</v>
      </c>
      <c r="N31" s="105"/>
      <c r="Q31" s="26">
        <v>305000</v>
      </c>
      <c r="R31" s="26">
        <v>1187646259.0699999</v>
      </c>
    </row>
    <row r="32" spans="3:31">
      <c r="C32" s="107" t="s">
        <v>156</v>
      </c>
      <c r="N32" s="105"/>
      <c r="Q32" s="22">
        <v>320000</v>
      </c>
      <c r="R32" s="22">
        <v>2902656413</v>
      </c>
    </row>
    <row r="33" spans="3:18">
      <c r="C33" s="107" t="s">
        <v>157</v>
      </c>
      <c r="N33" s="105"/>
      <c r="Q33" s="22">
        <v>310000</v>
      </c>
      <c r="R33" s="22">
        <v>1716499048.3299999</v>
      </c>
    </row>
    <row r="34" spans="3:18" ht="15" thickBot="1">
      <c r="C34" s="109" t="s">
        <v>158</v>
      </c>
      <c r="D34" s="32"/>
      <c r="E34" s="32"/>
      <c r="F34" s="32"/>
      <c r="G34" s="32"/>
      <c r="H34" s="32"/>
      <c r="I34" s="32"/>
      <c r="J34" s="32"/>
      <c r="K34" s="32"/>
      <c r="L34" s="32"/>
      <c r="M34" s="32"/>
      <c r="N34" s="110"/>
      <c r="Q34" s="21">
        <v>295049.99999999802</v>
      </c>
      <c r="R34" s="21">
        <v>414721360.38999999</v>
      </c>
    </row>
    <row r="35" spans="3:18">
      <c r="Q35" s="21">
        <v>391750</v>
      </c>
      <c r="R35" s="21">
        <v>16193569.210000001</v>
      </c>
    </row>
  </sheetData>
  <mergeCells count="3">
    <mergeCell ref="U13:W13"/>
    <mergeCell ref="AB13:AE13"/>
    <mergeCell ref="T12:AE12"/>
  </mergeCells>
  <conditionalFormatting sqref="S3:S10">
    <cfRule type="dataBar" priority="7">
      <dataBar>
        <cfvo type="min"/>
        <cfvo type="max"/>
        <color rgb="FF638EC6"/>
      </dataBar>
      <extLst>
        <ext xmlns:x14="http://schemas.microsoft.com/office/spreadsheetml/2009/9/main" uri="{B025F937-C7B1-47D3-B67F-A62EFF666E3E}">
          <x14:id>{B2F0D462-38C9-431B-B66C-D5EE2DB8EDFF}</x14:id>
        </ext>
      </extLst>
    </cfRule>
  </conditionalFormatting>
  <conditionalFormatting sqref="U15:U21">
    <cfRule type="dataBar" priority="6">
      <dataBar>
        <cfvo type="min"/>
        <cfvo type="max"/>
        <color rgb="FF638EC6"/>
      </dataBar>
      <extLst>
        <ext xmlns:x14="http://schemas.microsoft.com/office/spreadsheetml/2009/9/main" uri="{B025F937-C7B1-47D3-B67F-A62EFF666E3E}">
          <x14:id>{8976174D-499B-4977-A5C2-E642BBCB02EF}</x14:id>
        </ext>
      </extLst>
    </cfRule>
  </conditionalFormatting>
  <conditionalFormatting sqref="V15:V21">
    <cfRule type="dataBar" priority="5">
      <dataBar>
        <cfvo type="min"/>
        <cfvo type="max"/>
        <color rgb="FFFFB628"/>
      </dataBar>
      <extLst>
        <ext xmlns:x14="http://schemas.microsoft.com/office/spreadsheetml/2009/9/main" uri="{B025F937-C7B1-47D3-B67F-A62EFF666E3E}">
          <x14:id>{C795198B-CFAF-46F6-AF90-DD16FDDCF59B}</x14:id>
        </ext>
      </extLst>
    </cfRule>
  </conditionalFormatting>
  <conditionalFormatting sqref="W15:W21">
    <cfRule type="dataBar" priority="4">
      <dataBar>
        <cfvo type="min"/>
        <cfvo type="max"/>
        <color rgb="FF008AEF"/>
      </dataBar>
      <extLst>
        <ext xmlns:x14="http://schemas.microsoft.com/office/spreadsheetml/2009/9/main" uri="{B025F937-C7B1-47D3-B67F-A62EFF666E3E}">
          <x14:id>{193CB6FD-A0D7-494F-9D7E-B0E2A340B7BA}</x14:id>
        </ext>
      </extLst>
    </cfRule>
  </conditionalFormatting>
  <conditionalFormatting sqref="X15:X21">
    <cfRule type="dataBar" priority="3">
      <dataBar>
        <cfvo type="min"/>
        <cfvo type="max"/>
        <color rgb="FF638EC6"/>
      </dataBar>
      <extLst>
        <ext xmlns:x14="http://schemas.microsoft.com/office/spreadsheetml/2009/9/main" uri="{B025F937-C7B1-47D3-B67F-A62EFF666E3E}">
          <x14:id>{5ECD8F66-A0DF-45B0-8465-B94E55AB51F5}</x14:id>
        </ext>
      </extLst>
    </cfRule>
  </conditionalFormatting>
  <conditionalFormatting sqref="AD22:AD26">
    <cfRule type="iconSet" priority="1">
      <iconSet iconSet="4Arrows">
        <cfvo type="percent" val="0"/>
        <cfvo type="percent" val="25"/>
        <cfvo type="percent" val="50"/>
        <cfvo type="percent" val="75"/>
      </iconSet>
    </cfRule>
    <cfRule type="iconSet" priority="2">
      <iconSet iconSet="3Arrows">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2F0D462-38C9-431B-B66C-D5EE2DB8EDFF}">
            <x14:dataBar minLength="0" maxLength="100" border="1" negativeBarBorderColorSameAsPositive="0">
              <x14:cfvo type="autoMin"/>
              <x14:cfvo type="autoMax"/>
              <x14:borderColor rgb="FF638EC6"/>
              <x14:negativeFillColor rgb="FFFF0000"/>
              <x14:negativeBorderColor rgb="FFFF0000"/>
              <x14:axisColor rgb="FF000000"/>
            </x14:dataBar>
          </x14:cfRule>
          <xm:sqref>S3:S10</xm:sqref>
        </x14:conditionalFormatting>
        <x14:conditionalFormatting xmlns:xm="http://schemas.microsoft.com/office/excel/2006/main">
          <x14:cfRule type="dataBar" id="{8976174D-499B-4977-A5C2-E642BBCB02EF}">
            <x14:dataBar minLength="0" maxLength="100" border="1" negativeBarBorderColorSameAsPositive="0">
              <x14:cfvo type="autoMin"/>
              <x14:cfvo type="autoMax"/>
              <x14:borderColor rgb="FF638EC6"/>
              <x14:negativeFillColor rgb="FFFF0000"/>
              <x14:negativeBorderColor rgb="FFFF0000"/>
              <x14:axisColor rgb="FF000000"/>
            </x14:dataBar>
          </x14:cfRule>
          <xm:sqref>U15:U21</xm:sqref>
        </x14:conditionalFormatting>
        <x14:conditionalFormatting xmlns:xm="http://schemas.microsoft.com/office/excel/2006/main">
          <x14:cfRule type="dataBar" id="{C795198B-CFAF-46F6-AF90-DD16FDDCF59B}">
            <x14:dataBar minLength="0" maxLength="100" border="1" negativeBarBorderColorSameAsPositive="0">
              <x14:cfvo type="autoMin"/>
              <x14:cfvo type="autoMax"/>
              <x14:borderColor rgb="FFFFB628"/>
              <x14:negativeFillColor rgb="FFFF0000"/>
              <x14:negativeBorderColor rgb="FFFF0000"/>
              <x14:axisColor rgb="FF000000"/>
            </x14:dataBar>
          </x14:cfRule>
          <xm:sqref>V15:V21</xm:sqref>
        </x14:conditionalFormatting>
        <x14:conditionalFormatting xmlns:xm="http://schemas.microsoft.com/office/excel/2006/main">
          <x14:cfRule type="dataBar" id="{193CB6FD-A0D7-494F-9D7E-B0E2A340B7BA}">
            <x14:dataBar minLength="0" maxLength="100" border="1" negativeBarBorderColorSameAsPositive="0">
              <x14:cfvo type="autoMin"/>
              <x14:cfvo type="autoMax"/>
              <x14:borderColor rgb="FF008AEF"/>
              <x14:negativeFillColor rgb="FFFF0000"/>
              <x14:negativeBorderColor rgb="FFFF0000"/>
              <x14:axisColor rgb="FF000000"/>
            </x14:dataBar>
          </x14:cfRule>
          <xm:sqref>W15:W21</xm:sqref>
        </x14:conditionalFormatting>
        <x14:conditionalFormatting xmlns:xm="http://schemas.microsoft.com/office/excel/2006/main">
          <x14:cfRule type="dataBar" id="{5ECD8F66-A0DF-45B0-8465-B94E55AB51F5}">
            <x14:dataBar minLength="0" maxLength="100" gradient="0">
              <x14:cfvo type="autoMin"/>
              <x14:cfvo type="autoMax"/>
              <x14:negativeFillColor rgb="FFFF0000"/>
              <x14:axisColor rgb="FF000000"/>
            </x14:dataBar>
          </x14:cfRule>
          <xm:sqref>X15:X21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BEE0F-7E13-4E2A-BC23-90970A9EBE79}">
  <dimension ref="A1"/>
  <sheetViews>
    <sheetView workbookViewId="0"/>
  </sheetViews>
  <sheetFormatPr defaultRowHeight="14.4"/>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19988-E67F-4C80-9FCE-AC5E0136F2E4}">
  <sheetPr>
    <tabColor theme="9" tint="0.39997558519241921"/>
  </sheetPr>
  <dimension ref="A1:S48"/>
  <sheetViews>
    <sheetView showGridLines="0" zoomScale="80" zoomScaleNormal="80" workbookViewId="0">
      <pane xSplit="2" topLeftCell="C1" activePane="topRight" state="frozen"/>
      <selection pane="topRight"/>
    </sheetView>
  </sheetViews>
  <sheetFormatPr defaultColWidth="14.21875" defaultRowHeight="14.4"/>
  <cols>
    <col min="1" max="1" width="8.21875" bestFit="1" customWidth="1"/>
    <col min="2" max="2" width="12.44140625" bestFit="1" customWidth="1"/>
    <col min="3" max="3" width="6" bestFit="1" customWidth="1"/>
    <col min="4" max="4" width="7.33203125" style="10" bestFit="1" customWidth="1"/>
    <col min="5" max="5" width="13.44140625" style="21" bestFit="1" customWidth="1"/>
    <col min="6" max="6" width="15.109375" style="21" hidden="1" customWidth="1"/>
    <col min="7" max="7" width="11.109375" style="21" bestFit="1" customWidth="1"/>
    <col min="8" max="8" width="11.77734375" style="21" bestFit="1" customWidth="1"/>
    <col min="9" max="9" width="12.109375" style="21" bestFit="1" customWidth="1"/>
    <col min="10" max="10" width="13.77734375" style="21" hidden="1" customWidth="1"/>
    <col min="11" max="15" width="13.77734375" style="21" bestFit="1" customWidth="1"/>
    <col min="16" max="16" width="13.77734375" style="21" hidden="1" customWidth="1"/>
    <col min="17" max="17" width="13.88671875" style="21" hidden="1" customWidth="1"/>
    <col min="18" max="18" width="4.33203125" customWidth="1"/>
    <col min="19" max="19" width="94.88671875" bestFit="1" customWidth="1"/>
  </cols>
  <sheetData>
    <row r="1" spans="2:19" ht="15" thickBot="1"/>
    <row r="2" spans="2:19" hidden="1">
      <c r="B2" s="12" t="s">
        <v>5</v>
      </c>
      <c r="C2" s="12" t="s">
        <v>65</v>
      </c>
      <c r="D2" s="19" t="s">
        <v>67</v>
      </c>
      <c r="E2" s="20" t="s">
        <v>49</v>
      </c>
      <c r="F2" s="20" t="s">
        <v>50</v>
      </c>
      <c r="G2" s="20" t="s">
        <v>51</v>
      </c>
      <c r="H2" s="20" t="s">
        <v>52</v>
      </c>
      <c r="I2" s="20" t="s">
        <v>53</v>
      </c>
      <c r="J2" s="20" t="s">
        <v>76</v>
      </c>
      <c r="K2" s="20" t="s">
        <v>77</v>
      </c>
      <c r="L2" s="20" t="s">
        <v>54</v>
      </c>
      <c r="M2" s="20" t="s">
        <v>55</v>
      </c>
      <c r="N2" s="20" t="s">
        <v>56</v>
      </c>
      <c r="O2" s="20" t="s">
        <v>57</v>
      </c>
      <c r="P2" s="20" t="s">
        <v>78</v>
      </c>
      <c r="Q2" s="20" t="s">
        <v>68</v>
      </c>
      <c r="S2" s="44" t="s">
        <v>95</v>
      </c>
    </row>
    <row r="3" spans="2:19" hidden="1">
      <c r="B3" t="s">
        <v>37</v>
      </c>
      <c r="C3">
        <v>28450</v>
      </c>
      <c r="D3" s="48">
        <f>C3/SUM($C$3:$C$4)</f>
        <v>0.37384037213213844</v>
      </c>
      <c r="E3" s="21">
        <v>87599.968822495604</v>
      </c>
      <c r="F3" s="21">
        <v>78000</v>
      </c>
      <c r="G3" s="21">
        <v>55820.394204056502</v>
      </c>
      <c r="H3" s="21">
        <v>7000</v>
      </c>
      <c r="I3" s="21">
        <v>1251000</v>
      </c>
      <c r="J3" s="21">
        <v>14500</v>
      </c>
      <c r="K3" s="21">
        <v>35000</v>
      </c>
      <c r="L3" s="50">
        <v>52000</v>
      </c>
      <c r="M3" s="50">
        <v>78000</v>
      </c>
      <c r="N3" s="50">
        <v>110000</v>
      </c>
      <c r="O3" s="21">
        <v>150000</v>
      </c>
      <c r="P3" s="21">
        <v>270000</v>
      </c>
      <c r="Q3" s="21">
        <v>2492219113</v>
      </c>
      <c r="S3" t="s">
        <v>99</v>
      </c>
    </row>
    <row r="4" spans="2:19" hidden="1">
      <c r="B4" t="s">
        <v>36</v>
      </c>
      <c r="C4">
        <v>47652</v>
      </c>
      <c r="D4" s="49">
        <f>C4/SUM($C$3:$C$4)</f>
        <v>0.6261596278678615</v>
      </c>
      <c r="E4" s="47">
        <v>93752.086005624107</v>
      </c>
      <c r="F4" s="47">
        <v>80000</v>
      </c>
      <c r="G4" s="47">
        <v>68767.704079605202</v>
      </c>
      <c r="H4" s="47">
        <v>7000</v>
      </c>
      <c r="I4" s="47">
        <v>3010000</v>
      </c>
      <c r="J4" s="47">
        <v>14000</v>
      </c>
      <c r="K4" s="47">
        <v>35000</v>
      </c>
      <c r="L4" s="51">
        <v>55000</v>
      </c>
      <c r="M4" s="51">
        <v>80000</v>
      </c>
      <c r="N4" s="51">
        <v>115000</v>
      </c>
      <c r="O4" s="47">
        <v>160000</v>
      </c>
      <c r="P4" s="47">
        <v>320000</v>
      </c>
      <c r="Q4" s="47">
        <v>4467474402.3400002</v>
      </c>
      <c r="S4" t="s">
        <v>100</v>
      </c>
    </row>
    <row r="5" spans="2:19" hidden="1"/>
    <row r="6" spans="2:19" hidden="1"/>
    <row r="7" spans="2:19" hidden="1">
      <c r="B7" s="12" t="s">
        <v>66</v>
      </c>
      <c r="C7" s="12" t="s">
        <v>65</v>
      </c>
      <c r="D7" s="19" t="s">
        <v>67</v>
      </c>
      <c r="E7" s="20" t="s">
        <v>49</v>
      </c>
      <c r="F7" s="20" t="s">
        <v>50</v>
      </c>
      <c r="G7" s="20" t="s">
        <v>51</v>
      </c>
      <c r="H7" s="20" t="s">
        <v>52</v>
      </c>
      <c r="I7" s="20" t="s">
        <v>53</v>
      </c>
      <c r="J7" s="20" t="s">
        <v>76</v>
      </c>
      <c r="K7" s="20" t="s">
        <v>77</v>
      </c>
      <c r="L7" s="20" t="s">
        <v>54</v>
      </c>
      <c r="M7" s="20" t="s">
        <v>55</v>
      </c>
      <c r="N7" s="20" t="s">
        <v>56</v>
      </c>
      <c r="O7" s="20" t="s">
        <v>57</v>
      </c>
      <c r="P7" s="20" t="s">
        <v>78</v>
      </c>
      <c r="Q7" s="20" t="s">
        <v>68</v>
      </c>
      <c r="S7" t="s">
        <v>101</v>
      </c>
    </row>
    <row r="8" spans="2:19" hidden="1">
      <c r="B8" t="s">
        <v>58</v>
      </c>
      <c r="C8">
        <v>563</v>
      </c>
      <c r="D8" s="10">
        <f t="shared" ref="D8:D26" si="0">C8/SUM($C$3:$C$4)</f>
        <v>7.3979658878873091E-3</v>
      </c>
      <c r="E8" s="21">
        <v>97186.996447602098</v>
      </c>
      <c r="F8" s="21">
        <v>90000</v>
      </c>
      <c r="G8" s="21">
        <v>57487.738024321399</v>
      </c>
      <c r="H8" s="21">
        <v>13000</v>
      </c>
      <c r="I8" s="21">
        <v>725000</v>
      </c>
      <c r="J8" s="21">
        <v>23000</v>
      </c>
      <c r="K8" s="21">
        <v>43200</v>
      </c>
      <c r="L8" s="21">
        <v>60000</v>
      </c>
      <c r="M8" s="21">
        <v>90000</v>
      </c>
      <c r="N8" s="21">
        <v>120000</v>
      </c>
      <c r="O8" s="21">
        <v>154790</v>
      </c>
      <c r="P8" s="21">
        <v>270139.99999999901</v>
      </c>
      <c r="Q8" s="21">
        <v>54716279</v>
      </c>
      <c r="S8" t="s">
        <v>102</v>
      </c>
    </row>
    <row r="9" spans="2:19" hidden="1">
      <c r="B9" t="s">
        <v>59</v>
      </c>
      <c r="C9">
        <v>8103</v>
      </c>
      <c r="D9" s="10">
        <f t="shared" si="0"/>
        <v>0.10647551969724843</v>
      </c>
      <c r="E9" s="21">
        <v>82347.351146488902</v>
      </c>
      <c r="F9" s="21">
        <v>73500</v>
      </c>
      <c r="G9" s="21">
        <v>47731.0249325599</v>
      </c>
      <c r="H9" s="21">
        <v>8000</v>
      </c>
      <c r="I9" s="21">
        <v>1007000</v>
      </c>
      <c r="J9" s="21">
        <v>20402</v>
      </c>
      <c r="K9" s="21">
        <v>36000</v>
      </c>
      <c r="L9" s="21">
        <v>51000</v>
      </c>
      <c r="M9" s="21">
        <v>73500</v>
      </c>
      <c r="N9" s="21">
        <v>104130.5</v>
      </c>
      <c r="O9" s="21">
        <v>132000</v>
      </c>
      <c r="P9" s="21">
        <v>230000</v>
      </c>
      <c r="Q9" s="21">
        <v>667260586.34000003</v>
      </c>
      <c r="S9" t="s">
        <v>103</v>
      </c>
    </row>
    <row r="10" spans="2:19" hidden="1">
      <c r="B10" s="24" t="s">
        <v>60</v>
      </c>
      <c r="C10" s="24">
        <v>12305</v>
      </c>
      <c r="D10" s="25">
        <f t="shared" si="0"/>
        <v>0.16169088854432209</v>
      </c>
      <c r="E10" s="26">
        <v>96517.371724502198</v>
      </c>
      <c r="F10" s="26">
        <v>86000</v>
      </c>
      <c r="G10" s="26">
        <v>59718.116611099002</v>
      </c>
      <c r="H10" s="26">
        <v>8000</v>
      </c>
      <c r="I10" s="26">
        <v>1251000</v>
      </c>
      <c r="J10" s="26">
        <v>19000</v>
      </c>
      <c r="K10" s="26">
        <v>40000</v>
      </c>
      <c r="L10" s="26">
        <v>59500</v>
      </c>
      <c r="M10" s="26">
        <v>86000</v>
      </c>
      <c r="N10" s="26">
        <v>120000</v>
      </c>
      <c r="O10" s="26">
        <v>160000</v>
      </c>
      <c r="P10" s="26">
        <v>305000</v>
      </c>
      <c r="Q10" s="26">
        <v>1187646259.0699999</v>
      </c>
      <c r="S10" t="s">
        <v>104</v>
      </c>
    </row>
    <row r="11" spans="2:19" hidden="1">
      <c r="B11" s="17" t="s">
        <v>61</v>
      </c>
      <c r="C11" s="17">
        <v>29864</v>
      </c>
      <c r="D11" s="18">
        <f t="shared" si="0"/>
        <v>0.39242069853617512</v>
      </c>
      <c r="E11" s="22">
        <v>97195.834884811105</v>
      </c>
      <c r="F11" s="26">
        <v>85000</v>
      </c>
      <c r="G11" s="22">
        <v>66982.130058694893</v>
      </c>
      <c r="H11" s="22">
        <v>7000</v>
      </c>
      <c r="I11" s="22">
        <v>1510000</v>
      </c>
      <c r="J11" s="22">
        <v>17000</v>
      </c>
      <c r="K11" s="22">
        <v>37000</v>
      </c>
      <c r="L11" s="22">
        <v>58000</v>
      </c>
      <c r="M11" s="22">
        <v>85000</v>
      </c>
      <c r="N11" s="22">
        <v>119850</v>
      </c>
      <c r="O11" s="22">
        <v>160000</v>
      </c>
      <c r="P11" s="22">
        <v>320000</v>
      </c>
      <c r="Q11" s="22">
        <v>2902656413</v>
      </c>
    </row>
    <row r="12" spans="2:19" hidden="1">
      <c r="B12" s="17" t="s">
        <v>62</v>
      </c>
      <c r="C12" s="17">
        <v>19785</v>
      </c>
      <c r="D12" s="18">
        <f t="shared" si="0"/>
        <v>0.25998002680612864</v>
      </c>
      <c r="E12" s="22">
        <v>86757.596579732097</v>
      </c>
      <c r="F12" s="22">
        <v>73500</v>
      </c>
      <c r="G12" s="22">
        <v>65274.115231785501</v>
      </c>
      <c r="H12" s="22">
        <v>7000</v>
      </c>
      <c r="I12" s="22">
        <v>2005000</v>
      </c>
      <c r="J12" s="22">
        <v>11000</v>
      </c>
      <c r="K12" s="22">
        <v>29000</v>
      </c>
      <c r="L12" s="22">
        <v>48000</v>
      </c>
      <c r="M12" s="22">
        <v>73500</v>
      </c>
      <c r="N12" s="22">
        <v>110000</v>
      </c>
      <c r="O12" s="22">
        <v>153000</v>
      </c>
      <c r="P12" s="22">
        <v>310000</v>
      </c>
      <c r="Q12" s="22">
        <v>1716499048.3299999</v>
      </c>
    </row>
    <row r="13" spans="2:19" hidden="1">
      <c r="B13" t="s">
        <v>63</v>
      </c>
      <c r="C13">
        <v>5256</v>
      </c>
      <c r="D13" s="10">
        <f t="shared" si="0"/>
        <v>6.9065201965782766E-2</v>
      </c>
      <c r="E13" s="21">
        <v>78904.368415144505</v>
      </c>
      <c r="F13" s="21">
        <v>65000</v>
      </c>
      <c r="G13" s="21">
        <v>72900.7961109514</v>
      </c>
      <c r="H13" s="21">
        <v>7000</v>
      </c>
      <c r="I13" s="21">
        <v>3010000</v>
      </c>
      <c r="J13" s="21">
        <v>11000</v>
      </c>
      <c r="K13" s="21">
        <v>23000</v>
      </c>
      <c r="L13" s="21">
        <v>40000</v>
      </c>
      <c r="M13" s="21">
        <v>65000</v>
      </c>
      <c r="N13" s="21">
        <v>101000</v>
      </c>
      <c r="O13" s="21">
        <v>142000</v>
      </c>
      <c r="P13" s="21">
        <v>295049.99999999802</v>
      </c>
      <c r="Q13" s="21">
        <v>414721360.38999999</v>
      </c>
    </row>
    <row r="14" spans="2:19" hidden="1">
      <c r="B14" t="s">
        <v>64</v>
      </c>
      <c r="C14">
        <v>226</v>
      </c>
      <c r="D14" s="10">
        <f t="shared" si="0"/>
        <v>2.9696985624556517E-3</v>
      </c>
      <c r="E14" s="21">
        <v>71652.961106194605</v>
      </c>
      <c r="F14" s="21">
        <v>62000</v>
      </c>
      <c r="G14" s="21">
        <v>63838.344035570197</v>
      </c>
      <c r="H14" s="21">
        <v>7000</v>
      </c>
      <c r="I14" s="21">
        <v>507000</v>
      </c>
      <c r="J14" s="21">
        <v>11000</v>
      </c>
      <c r="K14" s="21">
        <v>23000</v>
      </c>
      <c r="L14" s="21">
        <v>35000</v>
      </c>
      <c r="M14" s="21">
        <v>62000</v>
      </c>
      <c r="N14" s="21">
        <v>85000</v>
      </c>
      <c r="O14" s="21">
        <v>125000</v>
      </c>
      <c r="P14" s="21">
        <v>391750</v>
      </c>
      <c r="Q14" s="21">
        <v>16193569.210000001</v>
      </c>
    </row>
    <row r="15" spans="2:19">
      <c r="S15" s="124" t="s">
        <v>95</v>
      </c>
    </row>
    <row r="16" spans="2:19">
      <c r="B16" s="12" t="s">
        <v>25</v>
      </c>
      <c r="C16" s="12" t="s">
        <v>65</v>
      </c>
      <c r="D16" s="19" t="s">
        <v>67</v>
      </c>
      <c r="E16" s="20" t="s">
        <v>49</v>
      </c>
      <c r="F16" s="20" t="s">
        <v>50</v>
      </c>
      <c r="G16" s="20" t="s">
        <v>51</v>
      </c>
      <c r="H16" s="20" t="s">
        <v>52</v>
      </c>
      <c r="I16" s="20" t="s">
        <v>53</v>
      </c>
      <c r="J16" s="20" t="s">
        <v>76</v>
      </c>
      <c r="K16" s="20" t="s">
        <v>77</v>
      </c>
      <c r="L16" s="20" t="s">
        <v>54</v>
      </c>
      <c r="M16" s="20" t="s">
        <v>55</v>
      </c>
      <c r="N16" s="20" t="s">
        <v>56</v>
      </c>
      <c r="O16" s="20" t="s">
        <v>57</v>
      </c>
      <c r="P16" s="20" t="s">
        <v>78</v>
      </c>
      <c r="Q16" s="20" t="s">
        <v>68</v>
      </c>
      <c r="S16" s="125" t="s">
        <v>225</v>
      </c>
    </row>
    <row r="17" spans="1:19">
      <c r="B17">
        <v>1</v>
      </c>
      <c r="C17">
        <v>18903</v>
      </c>
      <c r="D17" s="10">
        <f t="shared" si="0"/>
        <v>0.24839031825707603</v>
      </c>
      <c r="E17" s="21">
        <v>91828.182408612294</v>
      </c>
      <c r="F17" s="21">
        <v>80000</v>
      </c>
      <c r="G17" s="21">
        <v>62820.444595397901</v>
      </c>
      <c r="H17" s="21">
        <v>7000</v>
      </c>
      <c r="I17" s="21">
        <v>1211811</v>
      </c>
      <c r="J17" s="21">
        <v>14975.5</v>
      </c>
      <c r="K17" s="21">
        <v>35000</v>
      </c>
      <c r="L17" s="21">
        <v>55000</v>
      </c>
      <c r="M17" s="21">
        <v>80000</v>
      </c>
      <c r="N17" s="21">
        <v>111000</v>
      </c>
      <c r="O17" s="21">
        <v>155000</v>
      </c>
      <c r="P17" s="21">
        <v>310000</v>
      </c>
      <c r="Q17" s="21">
        <v>1735828132.0699999</v>
      </c>
      <c r="S17" s="125"/>
    </row>
    <row r="18" spans="1:19">
      <c r="B18">
        <v>2</v>
      </c>
      <c r="C18">
        <v>19307</v>
      </c>
      <c r="D18" s="10">
        <f t="shared" si="0"/>
        <v>0.25369898294394366</v>
      </c>
      <c r="E18" s="21">
        <v>92039.244751644394</v>
      </c>
      <c r="F18" s="21">
        <v>80000</v>
      </c>
      <c r="G18" s="21">
        <v>66499.998254668593</v>
      </c>
      <c r="H18" s="21">
        <v>7000</v>
      </c>
      <c r="I18" s="21">
        <v>3010000</v>
      </c>
      <c r="J18" s="21">
        <v>14600</v>
      </c>
      <c r="K18" s="21">
        <v>35000</v>
      </c>
      <c r="L18" s="21">
        <v>55000</v>
      </c>
      <c r="M18" s="21">
        <v>80000</v>
      </c>
      <c r="N18" s="21">
        <v>111000</v>
      </c>
      <c r="O18" s="21">
        <v>155000</v>
      </c>
      <c r="P18" s="21">
        <v>310000</v>
      </c>
      <c r="Q18" s="21">
        <v>1777001698.4200001</v>
      </c>
      <c r="S18" s="125"/>
    </row>
    <row r="19" spans="1:19">
      <c r="B19">
        <v>3</v>
      </c>
      <c r="C19">
        <v>19003</v>
      </c>
      <c r="D19" s="10">
        <f t="shared" si="0"/>
        <v>0.24970434416966703</v>
      </c>
      <c r="E19" s="21">
        <v>90875.646716307907</v>
      </c>
      <c r="F19" s="21">
        <v>80000</v>
      </c>
      <c r="G19" s="21">
        <v>64770.112839349298</v>
      </c>
      <c r="H19" s="21">
        <v>7000</v>
      </c>
      <c r="I19" s="21">
        <v>2005000</v>
      </c>
      <c r="J19" s="21">
        <v>13755</v>
      </c>
      <c r="K19" s="21">
        <v>32200</v>
      </c>
      <c r="L19" s="21">
        <v>52000</v>
      </c>
      <c r="M19" s="21">
        <v>80000</v>
      </c>
      <c r="N19" s="21">
        <v>110000</v>
      </c>
      <c r="O19" s="21">
        <v>155000</v>
      </c>
      <c r="P19" s="21">
        <v>305000</v>
      </c>
      <c r="Q19" s="21">
        <v>1726909914.55</v>
      </c>
      <c r="S19" s="125"/>
    </row>
    <row r="20" spans="1:19">
      <c r="B20">
        <v>4</v>
      </c>
      <c r="C20">
        <v>18889</v>
      </c>
      <c r="D20" s="10">
        <f t="shared" si="0"/>
        <v>0.24820635462931329</v>
      </c>
      <c r="E20" s="21">
        <v>91055.840452114906</v>
      </c>
      <c r="F20" s="21">
        <v>80000</v>
      </c>
      <c r="G20" s="21">
        <v>62994.862073419601</v>
      </c>
      <c r="H20" s="21">
        <v>7000</v>
      </c>
      <c r="I20" s="21">
        <v>1510000</v>
      </c>
      <c r="J20" s="21">
        <v>14000</v>
      </c>
      <c r="K20" s="21">
        <v>33500</v>
      </c>
      <c r="L20" s="21">
        <v>53700</v>
      </c>
      <c r="M20" s="21">
        <v>80000</v>
      </c>
      <c r="N20" s="21">
        <v>110000</v>
      </c>
      <c r="O20" s="21">
        <v>155000</v>
      </c>
      <c r="P20" s="21">
        <v>307000</v>
      </c>
      <c r="Q20" s="21">
        <v>1719953770.3</v>
      </c>
      <c r="S20" s="125"/>
    </row>
    <row r="21" spans="1:19">
      <c r="S21" s="125"/>
    </row>
    <row r="22" spans="1:19">
      <c r="B22" s="12" t="s">
        <v>27</v>
      </c>
      <c r="C22" s="12" t="s">
        <v>65</v>
      </c>
      <c r="D22" s="19" t="s">
        <v>67</v>
      </c>
      <c r="E22" s="20" t="s">
        <v>49</v>
      </c>
      <c r="F22" s="20" t="s">
        <v>50</v>
      </c>
      <c r="G22" s="20" t="s">
        <v>51</v>
      </c>
      <c r="H22" s="20" t="s">
        <v>52</v>
      </c>
      <c r="I22" s="20" t="s">
        <v>53</v>
      </c>
      <c r="J22" s="20" t="s">
        <v>76</v>
      </c>
      <c r="K22" s="20" t="s">
        <v>77</v>
      </c>
      <c r="L22" s="20" t="s">
        <v>54</v>
      </c>
      <c r="M22" s="20" t="s">
        <v>55</v>
      </c>
      <c r="N22" s="20" t="s">
        <v>56</v>
      </c>
      <c r="O22" s="20" t="s">
        <v>57</v>
      </c>
      <c r="P22" s="20" t="s">
        <v>78</v>
      </c>
      <c r="Q22" s="20" t="s">
        <v>68</v>
      </c>
      <c r="S22" s="125" t="s">
        <v>159</v>
      </c>
    </row>
    <row r="23" spans="1:19">
      <c r="A23" t="s">
        <v>118</v>
      </c>
      <c r="B23" s="17">
        <v>1</v>
      </c>
      <c r="C23" s="17">
        <v>20323</v>
      </c>
      <c r="D23" s="18">
        <f t="shared" si="0"/>
        <v>0.26704948621586816</v>
      </c>
      <c r="E23" s="22">
        <v>92731.136934015594</v>
      </c>
      <c r="F23" s="22">
        <v>80000</v>
      </c>
      <c r="G23" s="22">
        <v>64882.2273244596</v>
      </c>
      <c r="H23" s="22">
        <v>7000</v>
      </c>
      <c r="I23" s="22">
        <v>1510000</v>
      </c>
      <c r="J23" s="22">
        <v>14311</v>
      </c>
      <c r="K23" s="22">
        <v>35000</v>
      </c>
      <c r="L23" s="22">
        <v>55000</v>
      </c>
      <c r="M23" s="22">
        <v>80000</v>
      </c>
      <c r="N23" s="22">
        <v>112014.08</v>
      </c>
      <c r="O23" s="22">
        <v>155000</v>
      </c>
      <c r="P23" s="22">
        <v>310000</v>
      </c>
      <c r="Q23" s="22">
        <v>1884574895.9100001</v>
      </c>
      <c r="S23" s="125" t="s">
        <v>79</v>
      </c>
    </row>
    <row r="24" spans="1:19">
      <c r="A24" t="s">
        <v>119</v>
      </c>
      <c r="B24">
        <v>2</v>
      </c>
      <c r="C24">
        <v>19023</v>
      </c>
      <c r="D24" s="10">
        <f t="shared" si="0"/>
        <v>0.24996714935218523</v>
      </c>
      <c r="E24" s="21">
        <v>92399.979881196399</v>
      </c>
      <c r="F24" s="21">
        <v>80000</v>
      </c>
      <c r="G24" s="21">
        <v>67097.616365817201</v>
      </c>
      <c r="H24" s="21">
        <v>7000</v>
      </c>
      <c r="I24" s="21">
        <v>3010000</v>
      </c>
      <c r="J24" s="21">
        <v>15000</v>
      </c>
      <c r="K24" s="21">
        <v>35000</v>
      </c>
      <c r="L24" s="21">
        <v>55000</v>
      </c>
      <c r="M24" s="21">
        <v>80000</v>
      </c>
      <c r="N24" s="21">
        <v>112000</v>
      </c>
      <c r="O24" s="21">
        <v>155000</v>
      </c>
      <c r="P24" s="21">
        <v>310000</v>
      </c>
      <c r="Q24" s="21">
        <v>1757724817.28</v>
      </c>
      <c r="S24" s="125" t="s">
        <v>80</v>
      </c>
    </row>
    <row r="25" spans="1:19">
      <c r="A25" t="s">
        <v>120</v>
      </c>
      <c r="B25">
        <v>3</v>
      </c>
      <c r="C25">
        <v>14888</v>
      </c>
      <c r="D25" s="10">
        <f t="shared" si="0"/>
        <v>0.19563217786654752</v>
      </c>
      <c r="E25" s="21">
        <v>91504.204428398705</v>
      </c>
      <c r="F25" s="21">
        <v>80000</v>
      </c>
      <c r="G25" s="21">
        <v>60355.8860886701</v>
      </c>
      <c r="H25" s="21">
        <v>7000</v>
      </c>
      <c r="I25" s="21">
        <v>1102727</v>
      </c>
      <c r="J25" s="21">
        <v>15000</v>
      </c>
      <c r="K25" s="21">
        <v>35000</v>
      </c>
      <c r="L25" s="21">
        <v>55000</v>
      </c>
      <c r="M25" s="21">
        <v>80000</v>
      </c>
      <c r="N25" s="21">
        <v>111348.25</v>
      </c>
      <c r="O25" s="21">
        <v>155000</v>
      </c>
      <c r="P25" s="21">
        <v>310000</v>
      </c>
      <c r="Q25" s="21">
        <v>1362314595.53</v>
      </c>
      <c r="S25" s="125"/>
    </row>
    <row r="26" spans="1:19">
      <c r="A26" t="s">
        <v>121</v>
      </c>
      <c r="B26" s="17">
        <v>4</v>
      </c>
      <c r="C26" s="17">
        <v>21868</v>
      </c>
      <c r="D26" s="18">
        <f t="shared" si="0"/>
        <v>0.2873511865653991</v>
      </c>
      <c r="E26" s="22">
        <v>89403.658616242901</v>
      </c>
      <c r="F26" s="22">
        <v>79000</v>
      </c>
      <c r="G26" s="22">
        <v>63832.510124553897</v>
      </c>
      <c r="H26" s="22">
        <v>7000</v>
      </c>
      <c r="I26" s="22">
        <v>2005000</v>
      </c>
      <c r="J26" s="22">
        <v>12000</v>
      </c>
      <c r="K26" s="22">
        <v>31000</v>
      </c>
      <c r="L26" s="22">
        <v>52000</v>
      </c>
      <c r="M26" s="22">
        <v>79000</v>
      </c>
      <c r="N26" s="22">
        <v>110000</v>
      </c>
      <c r="O26" s="22">
        <v>155000</v>
      </c>
      <c r="P26" s="22">
        <v>305000</v>
      </c>
      <c r="Q26" s="22">
        <v>1955079206.6199999</v>
      </c>
      <c r="S26" s="125"/>
    </row>
    <row r="27" spans="1:19">
      <c r="S27" s="125"/>
    </row>
    <row r="28" spans="1:19">
      <c r="S28" s="125"/>
    </row>
    <row r="29" spans="1:19">
      <c r="B29" s="12" t="s">
        <v>31</v>
      </c>
      <c r="C29" s="12" t="s">
        <v>65</v>
      </c>
      <c r="D29" s="19" t="s">
        <v>67</v>
      </c>
      <c r="E29" s="20" t="s">
        <v>49</v>
      </c>
      <c r="F29" s="20" t="s">
        <v>50</v>
      </c>
      <c r="G29" s="20" t="s">
        <v>51</v>
      </c>
      <c r="H29" s="20" t="s">
        <v>52</v>
      </c>
      <c r="I29" s="20" t="s">
        <v>53</v>
      </c>
      <c r="J29" s="20" t="s">
        <v>76</v>
      </c>
      <c r="K29" s="20" t="s">
        <v>77</v>
      </c>
      <c r="L29" s="20" t="s">
        <v>54</v>
      </c>
      <c r="M29" s="20" t="s">
        <v>55</v>
      </c>
      <c r="N29" s="20" t="s">
        <v>56</v>
      </c>
      <c r="O29" s="20" t="s">
        <v>57</v>
      </c>
      <c r="P29" s="20" t="s">
        <v>78</v>
      </c>
      <c r="Q29" s="20" t="s">
        <v>68</v>
      </c>
      <c r="S29" s="125" t="s">
        <v>226</v>
      </c>
    </row>
    <row r="30" spans="1:19">
      <c r="A30" t="s">
        <v>106</v>
      </c>
      <c r="B30" s="170">
        <v>1</v>
      </c>
      <c r="C30" s="170">
        <v>5988</v>
      </c>
      <c r="D30" s="46">
        <f t="shared" ref="D30:D41" si="1">C30/SUM($C$3:$C$4)</f>
        <v>7.8683871645948852E-2</v>
      </c>
      <c r="E30" s="47">
        <v>92574.2116533066</v>
      </c>
      <c r="F30" s="47">
        <v>80000</v>
      </c>
      <c r="G30" s="47">
        <v>64343.766577666102</v>
      </c>
      <c r="H30" s="47">
        <v>7000</v>
      </c>
      <c r="I30" s="47">
        <v>1020000</v>
      </c>
      <c r="J30" s="47">
        <v>14243.5</v>
      </c>
      <c r="K30" s="47">
        <v>35000</v>
      </c>
      <c r="L30" s="47">
        <v>55000</v>
      </c>
      <c r="M30" s="47">
        <v>80000</v>
      </c>
      <c r="N30" s="47">
        <v>114000</v>
      </c>
      <c r="O30" s="47">
        <v>155000</v>
      </c>
      <c r="P30" s="30">
        <v>310000</v>
      </c>
      <c r="Q30" s="30">
        <v>554334379.38</v>
      </c>
      <c r="S30" s="125" t="s">
        <v>160</v>
      </c>
    </row>
    <row r="31" spans="1:19">
      <c r="A31" t="s">
        <v>107</v>
      </c>
      <c r="B31" s="170">
        <v>2</v>
      </c>
      <c r="C31" s="170">
        <v>6155</v>
      </c>
      <c r="D31" s="46">
        <f t="shared" si="1"/>
        <v>8.0878294919975821E-2</v>
      </c>
      <c r="E31" s="47">
        <v>92589.018818846394</v>
      </c>
      <c r="F31" s="47">
        <v>80000</v>
      </c>
      <c r="G31" s="47">
        <v>67119.715388977405</v>
      </c>
      <c r="H31" s="47">
        <v>7000</v>
      </c>
      <c r="I31" s="47">
        <v>1510000</v>
      </c>
      <c r="J31" s="47">
        <v>15000</v>
      </c>
      <c r="K31" s="47">
        <v>35000</v>
      </c>
      <c r="L31" s="47">
        <v>55000</v>
      </c>
      <c r="M31" s="26">
        <v>80000</v>
      </c>
      <c r="N31" s="47">
        <v>112000</v>
      </c>
      <c r="O31" s="47">
        <v>155000</v>
      </c>
      <c r="P31" s="30">
        <v>310000</v>
      </c>
      <c r="Q31" s="30">
        <v>569885410.83000004</v>
      </c>
      <c r="S31" s="125"/>
    </row>
    <row r="32" spans="1:19">
      <c r="A32" t="s">
        <v>108</v>
      </c>
      <c r="B32" s="170">
        <v>3</v>
      </c>
      <c r="C32" s="170">
        <v>7314</v>
      </c>
      <c r="D32" s="25">
        <f t="shared" si="1"/>
        <v>9.6107855246905474E-2</v>
      </c>
      <c r="E32" s="47">
        <v>92486.272999726498</v>
      </c>
      <c r="F32" s="47">
        <v>81000</v>
      </c>
      <c r="G32" s="47">
        <v>62127.599253083601</v>
      </c>
      <c r="H32" s="47">
        <v>7000</v>
      </c>
      <c r="I32" s="47">
        <v>1105000</v>
      </c>
      <c r="J32" s="47">
        <v>14000</v>
      </c>
      <c r="K32" s="47">
        <v>35000</v>
      </c>
      <c r="L32" s="47">
        <v>55000</v>
      </c>
      <c r="M32" s="47">
        <v>81000</v>
      </c>
      <c r="N32" s="47">
        <v>113000</v>
      </c>
      <c r="O32" s="47">
        <v>155000</v>
      </c>
      <c r="P32" s="30">
        <v>307000</v>
      </c>
      <c r="Q32" s="30">
        <v>676444600.72000003</v>
      </c>
      <c r="S32" s="125"/>
    </row>
    <row r="33" spans="1:19">
      <c r="A33" t="s">
        <v>109</v>
      </c>
      <c r="B33" s="170">
        <v>4</v>
      </c>
      <c r="C33" s="170">
        <v>6089</v>
      </c>
      <c r="D33" s="46">
        <f t="shared" si="1"/>
        <v>8.0011037817665762E-2</v>
      </c>
      <c r="E33" s="47">
        <v>93474.995176547804</v>
      </c>
      <c r="F33" s="47">
        <v>80000</v>
      </c>
      <c r="G33" s="47">
        <v>66990.413991686</v>
      </c>
      <c r="H33" s="47">
        <v>7000</v>
      </c>
      <c r="I33" s="47">
        <v>1152727</v>
      </c>
      <c r="J33" s="47">
        <v>14880</v>
      </c>
      <c r="K33" s="47">
        <v>35000</v>
      </c>
      <c r="L33" s="47">
        <v>55000</v>
      </c>
      <c r="M33" s="47">
        <v>80000</v>
      </c>
      <c r="N33" s="47">
        <v>113000</v>
      </c>
      <c r="O33" s="47">
        <v>157965.6</v>
      </c>
      <c r="P33" s="31">
        <v>307359.99999999901</v>
      </c>
      <c r="Q33" s="31">
        <v>569169245.63</v>
      </c>
      <c r="S33" s="125"/>
    </row>
    <row r="34" spans="1:19">
      <c r="A34" t="s">
        <v>110</v>
      </c>
      <c r="B34" s="170">
        <v>5</v>
      </c>
      <c r="C34" s="170">
        <v>6114</v>
      </c>
      <c r="D34" s="46">
        <f t="shared" si="1"/>
        <v>8.0339544295813511E-2</v>
      </c>
      <c r="E34" s="47">
        <v>91563.425904481497</v>
      </c>
      <c r="F34" s="47">
        <v>80000</v>
      </c>
      <c r="G34" s="47">
        <v>63307.496939375698</v>
      </c>
      <c r="H34" s="47">
        <v>7000</v>
      </c>
      <c r="I34" s="47">
        <v>1250000</v>
      </c>
      <c r="J34" s="47">
        <v>15526</v>
      </c>
      <c r="K34" s="47">
        <v>35000</v>
      </c>
      <c r="L34" s="47">
        <v>53020.2425</v>
      </c>
      <c r="M34" s="47">
        <v>80000</v>
      </c>
      <c r="N34" s="47">
        <v>112000</v>
      </c>
      <c r="O34" s="47">
        <v>155000</v>
      </c>
      <c r="P34" s="31">
        <v>310000</v>
      </c>
      <c r="Q34" s="31">
        <v>559818785.98000002</v>
      </c>
      <c r="S34" s="125"/>
    </row>
    <row r="35" spans="1:19">
      <c r="A35" t="s">
        <v>111</v>
      </c>
      <c r="B35" s="170">
        <v>6</v>
      </c>
      <c r="C35" s="170">
        <v>6735</v>
      </c>
      <c r="D35" s="46">
        <f t="shared" si="1"/>
        <v>8.8499645213003603E-2</v>
      </c>
      <c r="E35" s="47">
        <v>93053.377817371904</v>
      </c>
      <c r="F35" s="47">
        <v>80000</v>
      </c>
      <c r="G35" s="47">
        <v>73163.836940102105</v>
      </c>
      <c r="H35" s="47">
        <v>7000</v>
      </c>
      <c r="I35" s="47">
        <v>3010000</v>
      </c>
      <c r="J35" s="47">
        <v>15000</v>
      </c>
      <c r="K35" s="47">
        <v>35000</v>
      </c>
      <c r="L35" s="47">
        <v>55000</v>
      </c>
      <c r="M35" s="47">
        <v>80000</v>
      </c>
      <c r="N35" s="47">
        <v>110000</v>
      </c>
      <c r="O35" s="47">
        <v>155000</v>
      </c>
      <c r="P35" s="31">
        <v>310000</v>
      </c>
      <c r="Q35" s="31">
        <v>626714499.60000002</v>
      </c>
      <c r="S35" s="125"/>
    </row>
    <row r="36" spans="1:19">
      <c r="A36" t="s">
        <v>112</v>
      </c>
      <c r="B36" s="170">
        <v>7</v>
      </c>
      <c r="C36" s="170">
        <v>6437</v>
      </c>
      <c r="D36" s="46">
        <f t="shared" si="1"/>
        <v>8.4583847993482425E-2</v>
      </c>
      <c r="E36" s="47">
        <v>91880.115044275197</v>
      </c>
      <c r="F36" s="47">
        <v>80000</v>
      </c>
      <c r="G36" s="47">
        <v>59841.418388738697</v>
      </c>
      <c r="H36" s="47">
        <v>7000</v>
      </c>
      <c r="I36" s="47">
        <v>1102727</v>
      </c>
      <c r="J36" s="47">
        <v>15000</v>
      </c>
      <c r="K36" s="47">
        <v>35000</v>
      </c>
      <c r="L36" s="47">
        <v>55000</v>
      </c>
      <c r="M36" s="47">
        <v>80000</v>
      </c>
      <c r="N36" s="47">
        <v>111000</v>
      </c>
      <c r="O36" s="47">
        <v>155000</v>
      </c>
      <c r="P36" s="23">
        <v>310000</v>
      </c>
      <c r="Q36" s="23">
        <v>591432300.53999996</v>
      </c>
      <c r="S36" s="125"/>
    </row>
    <row r="37" spans="1:19">
      <c r="A37" t="s">
        <v>113</v>
      </c>
      <c r="B37" s="170">
        <v>8</v>
      </c>
      <c r="C37" s="170">
        <v>4368</v>
      </c>
      <c r="D37" s="46">
        <f t="shared" si="1"/>
        <v>5.7396651861974721E-2</v>
      </c>
      <c r="E37" s="47">
        <v>91893.741014194107</v>
      </c>
      <c r="F37" s="47">
        <v>80000</v>
      </c>
      <c r="G37" s="47">
        <v>60884.268799926802</v>
      </c>
      <c r="H37" s="47">
        <v>8000</v>
      </c>
      <c r="I37" s="47">
        <v>710000</v>
      </c>
      <c r="J37" s="47">
        <v>16670</v>
      </c>
      <c r="K37" s="47">
        <v>35000</v>
      </c>
      <c r="L37" s="47">
        <v>55000</v>
      </c>
      <c r="M37" s="47">
        <v>80000</v>
      </c>
      <c r="N37" s="47">
        <v>112000</v>
      </c>
      <c r="O37" s="47">
        <v>155000</v>
      </c>
      <c r="P37" s="23">
        <v>310000</v>
      </c>
      <c r="Q37" s="23">
        <v>401391860.75</v>
      </c>
      <c r="S37" s="125"/>
    </row>
    <row r="38" spans="1:19">
      <c r="A38" t="s">
        <v>114</v>
      </c>
      <c r="B38" s="170">
        <v>9</v>
      </c>
      <c r="C38" s="170">
        <v>4517</v>
      </c>
      <c r="D38" s="46">
        <f t="shared" si="1"/>
        <v>5.9354550471735303E-2</v>
      </c>
      <c r="E38" s="47">
        <v>90798.421547487203</v>
      </c>
      <c r="F38" s="47">
        <v>80000</v>
      </c>
      <c r="G38" s="47">
        <v>59995.361782056199</v>
      </c>
      <c r="H38" s="47">
        <v>7000</v>
      </c>
      <c r="I38" s="47">
        <v>1025000</v>
      </c>
      <c r="J38" s="47">
        <v>14832</v>
      </c>
      <c r="K38" s="47">
        <v>32500</v>
      </c>
      <c r="L38" s="47">
        <v>53000</v>
      </c>
      <c r="M38" s="47">
        <v>80000</v>
      </c>
      <c r="N38" s="47">
        <v>110000</v>
      </c>
      <c r="O38" s="47">
        <v>155000</v>
      </c>
      <c r="P38" s="23">
        <v>305000</v>
      </c>
      <c r="Q38" s="23">
        <v>410136470.13</v>
      </c>
      <c r="S38" s="125"/>
    </row>
    <row r="39" spans="1:19">
      <c r="A39" t="s">
        <v>115</v>
      </c>
      <c r="B39" s="170">
        <v>10</v>
      </c>
      <c r="C39" s="170">
        <v>5679</v>
      </c>
      <c r="D39" s="46">
        <f t="shared" si="1"/>
        <v>7.4623531576042679E-2</v>
      </c>
      <c r="E39" s="47">
        <v>90008.182738158095</v>
      </c>
      <c r="F39" s="47">
        <v>77000</v>
      </c>
      <c r="G39" s="47">
        <v>64815.209344537798</v>
      </c>
      <c r="H39" s="47">
        <v>7000</v>
      </c>
      <c r="I39" s="47">
        <v>1211811</v>
      </c>
      <c r="J39" s="47">
        <v>12156</v>
      </c>
      <c r="K39" s="47">
        <v>32000</v>
      </c>
      <c r="L39" s="47">
        <v>52000</v>
      </c>
      <c r="M39" s="47">
        <v>77000</v>
      </c>
      <c r="N39" s="47">
        <v>110000</v>
      </c>
      <c r="O39" s="47">
        <v>155000</v>
      </c>
      <c r="P39" s="22">
        <v>319220</v>
      </c>
      <c r="Q39" s="22">
        <v>511156469.76999998</v>
      </c>
      <c r="S39" s="125"/>
    </row>
    <row r="40" spans="1:19">
      <c r="A40" t="s">
        <v>116</v>
      </c>
      <c r="B40" s="170">
        <v>11</v>
      </c>
      <c r="C40" s="170">
        <v>7089</v>
      </c>
      <c r="D40" s="46">
        <f t="shared" si="1"/>
        <v>9.3151296943575726E-2</v>
      </c>
      <c r="E40" s="47">
        <v>90909.436708985697</v>
      </c>
      <c r="F40" s="47">
        <v>80000</v>
      </c>
      <c r="G40" s="47">
        <v>64933.763043679697</v>
      </c>
      <c r="H40" s="47">
        <v>7000</v>
      </c>
      <c r="I40" s="47">
        <v>2005000</v>
      </c>
      <c r="J40" s="47">
        <v>14000</v>
      </c>
      <c r="K40" s="47">
        <v>34000</v>
      </c>
      <c r="L40" s="47">
        <v>52000</v>
      </c>
      <c r="M40" s="47">
        <v>80000</v>
      </c>
      <c r="N40" s="47">
        <v>110000</v>
      </c>
      <c r="O40" s="47">
        <v>155000</v>
      </c>
      <c r="P40" s="22">
        <v>305000</v>
      </c>
      <c r="Q40" s="22">
        <v>644456996.83000004</v>
      </c>
      <c r="S40" s="125"/>
    </row>
    <row r="41" spans="1:19">
      <c r="A41" t="s">
        <v>117</v>
      </c>
      <c r="B41" s="170">
        <v>12</v>
      </c>
      <c r="C41" s="170">
        <v>9617</v>
      </c>
      <c r="D41" s="25">
        <f t="shared" si="1"/>
        <v>0.12636987201387612</v>
      </c>
      <c r="E41" s="47">
        <v>87839.502462306293</v>
      </c>
      <c r="F41" s="47">
        <v>77000</v>
      </c>
      <c r="G41" s="47">
        <v>61707.536880904401</v>
      </c>
      <c r="H41" s="47">
        <v>7000</v>
      </c>
      <c r="I41" s="47">
        <v>1260000</v>
      </c>
      <c r="J41" s="47">
        <v>11000</v>
      </c>
      <c r="K41" s="47">
        <v>30000</v>
      </c>
      <c r="L41" s="47">
        <v>50000</v>
      </c>
      <c r="M41" s="26">
        <v>77000</v>
      </c>
      <c r="N41" s="47">
        <v>110000</v>
      </c>
      <c r="O41" s="47">
        <v>155000</v>
      </c>
      <c r="P41" s="22">
        <v>301840</v>
      </c>
      <c r="Q41" s="22">
        <v>844752495.17999995</v>
      </c>
      <c r="S41" s="125"/>
    </row>
    <row r="42" spans="1:19">
      <c r="S42" s="125"/>
    </row>
    <row r="43" spans="1:19">
      <c r="B43" s="12" t="s">
        <v>75</v>
      </c>
      <c r="C43" s="12" t="s">
        <v>65</v>
      </c>
      <c r="D43" s="19" t="s">
        <v>67</v>
      </c>
      <c r="E43" s="20" t="s">
        <v>49</v>
      </c>
      <c r="F43" s="20" t="s">
        <v>50</v>
      </c>
      <c r="G43" s="20" t="s">
        <v>51</v>
      </c>
      <c r="H43" s="20" t="s">
        <v>52</v>
      </c>
      <c r="I43" s="20" t="s">
        <v>53</v>
      </c>
      <c r="J43" s="20" t="s">
        <v>76</v>
      </c>
      <c r="K43" s="20" t="s">
        <v>77</v>
      </c>
      <c r="L43" s="20" t="s">
        <v>54</v>
      </c>
      <c r="M43" s="20" t="s">
        <v>55</v>
      </c>
      <c r="N43" s="20" t="s">
        <v>56</v>
      </c>
      <c r="O43" s="20" t="s">
        <v>57</v>
      </c>
      <c r="P43" s="20" t="s">
        <v>78</v>
      </c>
      <c r="Q43" s="20" t="s">
        <v>68</v>
      </c>
      <c r="S43" s="125" t="s">
        <v>161</v>
      </c>
    </row>
    <row r="44" spans="1:19">
      <c r="B44" t="s">
        <v>70</v>
      </c>
      <c r="C44">
        <v>15693</v>
      </c>
      <c r="D44" s="10">
        <f t="shared" ref="D44:D48" si="2">C44/SUM($C$3:$C$4)</f>
        <v>0.20621008646290506</v>
      </c>
      <c r="E44" s="21">
        <v>92511.853657044499</v>
      </c>
      <c r="F44" s="21">
        <v>80000</v>
      </c>
      <c r="G44" s="21">
        <v>64790.701548122597</v>
      </c>
      <c r="H44" s="21">
        <v>7000</v>
      </c>
      <c r="I44" s="21">
        <v>1510000</v>
      </c>
      <c r="J44" s="21">
        <v>14500</v>
      </c>
      <c r="K44" s="21">
        <v>35000</v>
      </c>
      <c r="L44" s="21">
        <v>55000</v>
      </c>
      <c r="M44" s="21">
        <v>80000</v>
      </c>
      <c r="N44" s="21">
        <v>112000</v>
      </c>
      <c r="O44" s="21">
        <v>155000</v>
      </c>
      <c r="P44" s="21">
        <v>310000</v>
      </c>
      <c r="Q44" s="21">
        <v>1451788519.4400001</v>
      </c>
      <c r="S44" s="125" t="s">
        <v>162</v>
      </c>
    </row>
    <row r="45" spans="1:19">
      <c r="B45" t="s">
        <v>71</v>
      </c>
      <c r="C45">
        <v>14952</v>
      </c>
      <c r="D45" s="10">
        <f t="shared" si="2"/>
        <v>0.19647315445060576</v>
      </c>
      <c r="E45" s="21">
        <v>92631.082888576697</v>
      </c>
      <c r="F45" s="21">
        <v>80000</v>
      </c>
      <c r="G45" s="21">
        <v>64824.118073723301</v>
      </c>
      <c r="H45" s="21">
        <v>7000</v>
      </c>
      <c r="I45" s="21">
        <v>1250000</v>
      </c>
      <c r="J45" s="21">
        <v>15000</v>
      </c>
      <c r="K45" s="21">
        <v>35000</v>
      </c>
      <c r="L45" s="21">
        <v>55000</v>
      </c>
      <c r="M45" s="21">
        <v>80000</v>
      </c>
      <c r="N45" s="21">
        <v>112073.77</v>
      </c>
      <c r="O45" s="21">
        <v>155000</v>
      </c>
      <c r="P45" s="21">
        <v>310000</v>
      </c>
      <c r="Q45" s="21">
        <v>1385019951.3499999</v>
      </c>
      <c r="S45" s="125"/>
    </row>
    <row r="46" spans="1:19">
      <c r="B46" t="s">
        <v>72</v>
      </c>
      <c r="C46">
        <v>15518</v>
      </c>
      <c r="D46" s="10">
        <f t="shared" si="2"/>
        <v>0.20391054111587081</v>
      </c>
      <c r="E46" s="21">
        <v>92379.429965846095</v>
      </c>
      <c r="F46" s="21">
        <v>80000</v>
      </c>
      <c r="G46" s="21">
        <v>66038.509718797097</v>
      </c>
      <c r="H46" s="21">
        <v>7000</v>
      </c>
      <c r="I46" s="21">
        <v>3010000</v>
      </c>
      <c r="J46" s="21">
        <v>15000</v>
      </c>
      <c r="K46" s="21">
        <v>35000</v>
      </c>
      <c r="L46" s="21">
        <v>55000</v>
      </c>
      <c r="M46" s="21">
        <v>80000</v>
      </c>
      <c r="N46" s="21">
        <v>111000</v>
      </c>
      <c r="O46" s="21">
        <v>155000</v>
      </c>
      <c r="P46" s="21">
        <v>310000</v>
      </c>
      <c r="Q46" s="21">
        <v>1433543994.21</v>
      </c>
      <c r="S46" s="125"/>
    </row>
    <row r="47" spans="1:19">
      <c r="B47" t="s">
        <v>73</v>
      </c>
      <c r="C47">
        <v>10918</v>
      </c>
      <c r="D47" s="10">
        <f t="shared" si="2"/>
        <v>0.14346534913668499</v>
      </c>
      <c r="E47" s="21">
        <v>90743.982613115906</v>
      </c>
      <c r="F47" s="21">
        <v>80000</v>
      </c>
      <c r="G47" s="21">
        <v>61956.466954409399</v>
      </c>
      <c r="H47" s="21">
        <v>7000</v>
      </c>
      <c r="I47" s="21">
        <v>1211811</v>
      </c>
      <c r="J47" s="21">
        <v>15000</v>
      </c>
      <c r="K47" s="21">
        <v>34000</v>
      </c>
      <c r="L47" s="21">
        <v>53000</v>
      </c>
      <c r="M47" s="21">
        <v>80000</v>
      </c>
      <c r="N47" s="21">
        <v>110000</v>
      </c>
      <c r="O47" s="21">
        <v>155000</v>
      </c>
      <c r="P47" s="21">
        <v>306659.99999999901</v>
      </c>
      <c r="Q47" s="21">
        <v>990742802.16999996</v>
      </c>
      <c r="S47" s="125"/>
    </row>
    <row r="48" spans="1:19" ht="15" thickBot="1">
      <c r="B48" s="17" t="s">
        <v>74</v>
      </c>
      <c r="C48" s="17">
        <v>19021</v>
      </c>
      <c r="D48" s="18">
        <f t="shared" si="2"/>
        <v>0.24994086883393341</v>
      </c>
      <c r="E48" s="22">
        <v>89301.206464959701</v>
      </c>
      <c r="F48" s="22">
        <v>80000</v>
      </c>
      <c r="G48" s="22">
        <v>63311.674343869003</v>
      </c>
      <c r="H48" s="22">
        <v>7000</v>
      </c>
      <c r="I48" s="22">
        <v>2005000</v>
      </c>
      <c r="J48" s="22">
        <v>12000</v>
      </c>
      <c r="K48" s="22">
        <v>31000</v>
      </c>
      <c r="L48" s="22">
        <v>52000</v>
      </c>
      <c r="M48" s="22">
        <v>80000</v>
      </c>
      <c r="N48" s="22">
        <v>110000</v>
      </c>
      <c r="O48" s="22">
        <v>155000</v>
      </c>
      <c r="P48" s="22">
        <v>305000</v>
      </c>
      <c r="Q48" s="22">
        <v>1698598248.1700001</v>
      </c>
      <c r="S48" s="126"/>
    </row>
  </sheetData>
  <phoneticPr fontId="1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13302-1C8A-4F21-9204-8F0208AC9D3A}">
  <sheetPr>
    <tabColor theme="9" tint="0.39997558519241921"/>
  </sheetPr>
  <dimension ref="B1:AD24"/>
  <sheetViews>
    <sheetView showGridLines="0" zoomScale="80" zoomScaleNormal="80" workbookViewId="0"/>
  </sheetViews>
  <sheetFormatPr defaultRowHeight="14.4"/>
  <cols>
    <col min="2" max="2" width="0" hidden="1" customWidth="1"/>
    <col min="4" max="4" width="8.88671875" hidden="1" customWidth="1"/>
    <col min="6" max="6" width="9.109375" bestFit="1" customWidth="1"/>
    <col min="7" max="7" width="14" bestFit="1" customWidth="1"/>
    <col min="8" max="8" width="7.21875" bestFit="1" customWidth="1"/>
    <col min="11" max="14" width="0" hidden="1" customWidth="1"/>
  </cols>
  <sheetData>
    <row r="1" spans="2:30" ht="15" thickBot="1"/>
    <row r="2" spans="2:30">
      <c r="B2" s="27" t="s">
        <v>31</v>
      </c>
      <c r="C2" s="172" t="s">
        <v>31</v>
      </c>
      <c r="D2" s="172" t="s">
        <v>27</v>
      </c>
      <c r="E2" s="172" t="s">
        <v>122</v>
      </c>
      <c r="F2" s="172" t="s">
        <v>75</v>
      </c>
      <c r="G2" s="172" t="s">
        <v>123</v>
      </c>
      <c r="H2" s="172" t="s">
        <v>124</v>
      </c>
      <c r="I2" s="172" t="s">
        <v>122</v>
      </c>
      <c r="J2" s="69"/>
      <c r="L2" s="27">
        <v>1</v>
      </c>
      <c r="M2" t="s">
        <v>106</v>
      </c>
      <c r="N2" t="s">
        <v>118</v>
      </c>
      <c r="P2" s="96" t="s">
        <v>95</v>
      </c>
      <c r="Q2" s="97"/>
      <c r="R2" s="97"/>
      <c r="S2" s="97"/>
      <c r="T2" s="97"/>
      <c r="U2" s="97"/>
      <c r="V2" s="97"/>
      <c r="W2" s="97"/>
      <c r="X2" s="97"/>
      <c r="Y2" s="97"/>
      <c r="Z2" s="97"/>
      <c r="AA2" s="97"/>
      <c r="AB2" s="97"/>
      <c r="AC2" s="97"/>
      <c r="AD2" s="103"/>
    </row>
    <row r="3" spans="2:30">
      <c r="B3" s="27">
        <v>1</v>
      </c>
      <c r="C3" s="27" t="str">
        <f>VLOOKUP(B3,$L$2:$M$13,2,0)</f>
        <v>Jan</v>
      </c>
      <c r="D3" s="27">
        <v>1</v>
      </c>
      <c r="E3" s="27" t="str">
        <f>VLOOKUP(B3,$L$2:$N$13,3,0)</f>
        <v>Winter</v>
      </c>
      <c r="F3" s="27" t="s">
        <v>70</v>
      </c>
      <c r="G3" s="27">
        <v>5988</v>
      </c>
      <c r="H3" s="16">
        <f>G3/$G$22</f>
        <v>7.8683871645948852E-2</v>
      </c>
      <c r="L3" s="27">
        <v>2</v>
      </c>
      <c r="M3" t="s">
        <v>107</v>
      </c>
      <c r="N3" t="s">
        <v>118</v>
      </c>
      <c r="P3" s="107"/>
      <c r="AD3" s="105"/>
    </row>
    <row r="4" spans="2:30">
      <c r="B4" s="27">
        <v>2</v>
      </c>
      <c r="C4" s="27" t="str">
        <f t="shared" ref="C4:C21" si="0">VLOOKUP(B4,$L$2:$M$13,2,0)</f>
        <v>Feb</v>
      </c>
      <c r="D4" s="27">
        <v>1</v>
      </c>
      <c r="E4" s="27" t="str">
        <f t="shared" ref="E4:E21" si="1">VLOOKUP(B4,$L$2:$N$13,3,0)</f>
        <v>Winter</v>
      </c>
      <c r="F4" s="27" t="s">
        <v>70</v>
      </c>
      <c r="G4" s="27">
        <v>6155</v>
      </c>
      <c r="H4" s="16">
        <f t="shared" ref="H4:H22" si="2">G4/$G$22</f>
        <v>8.0878294919975821E-2</v>
      </c>
      <c r="L4" s="27">
        <v>3</v>
      </c>
      <c r="M4" t="s">
        <v>108</v>
      </c>
      <c r="N4" t="s">
        <v>118</v>
      </c>
      <c r="P4" s="107" t="s">
        <v>163</v>
      </c>
      <c r="AD4" s="105"/>
    </row>
    <row r="5" spans="2:30">
      <c r="B5" s="27">
        <v>3</v>
      </c>
      <c r="C5" s="27" t="str">
        <f t="shared" si="0"/>
        <v>Mar</v>
      </c>
      <c r="D5" s="27">
        <v>1</v>
      </c>
      <c r="E5" s="27" t="str">
        <f t="shared" si="1"/>
        <v>Winter</v>
      </c>
      <c r="F5" s="27" t="s">
        <v>70</v>
      </c>
      <c r="G5" s="27">
        <v>3550</v>
      </c>
      <c r="H5" s="123">
        <f t="shared" si="2"/>
        <v>4.6647919896980368E-2</v>
      </c>
      <c r="J5" s="11"/>
      <c r="L5" s="27">
        <v>4</v>
      </c>
      <c r="M5" t="s">
        <v>109</v>
      </c>
      <c r="N5" t="s">
        <v>119</v>
      </c>
      <c r="P5" s="107" t="s">
        <v>164</v>
      </c>
      <c r="AD5" s="105"/>
    </row>
    <row r="6" spans="2:30">
      <c r="B6" s="27">
        <v>3</v>
      </c>
      <c r="C6" s="118" t="str">
        <f t="shared" si="0"/>
        <v>Mar</v>
      </c>
      <c r="D6" s="118">
        <v>1</v>
      </c>
      <c r="E6" s="118" t="str">
        <f t="shared" si="1"/>
        <v>Winter</v>
      </c>
      <c r="F6" s="118" t="s">
        <v>71</v>
      </c>
      <c r="G6" s="118">
        <v>3764</v>
      </c>
      <c r="H6" s="122">
        <f t="shared" si="2"/>
        <v>4.9459935349925099E-2</v>
      </c>
      <c r="I6" s="121">
        <f>SUM(H3:H6)</f>
        <v>0.25567002181283016</v>
      </c>
      <c r="J6" s="69"/>
      <c r="L6" s="27">
        <v>5</v>
      </c>
      <c r="M6" t="s">
        <v>110</v>
      </c>
      <c r="N6" t="s">
        <v>119</v>
      </c>
      <c r="P6" s="107"/>
      <c r="AD6" s="105"/>
    </row>
    <row r="7" spans="2:30">
      <c r="B7" s="27">
        <v>4</v>
      </c>
      <c r="C7" s="27" t="str">
        <f t="shared" si="0"/>
        <v>Apr</v>
      </c>
      <c r="D7" s="27">
        <v>1</v>
      </c>
      <c r="E7" s="27" t="str">
        <f t="shared" si="1"/>
        <v>Spring</v>
      </c>
      <c r="F7" s="27" t="s">
        <v>71</v>
      </c>
      <c r="G7" s="27">
        <v>866</v>
      </c>
      <c r="H7" s="16">
        <f t="shared" si="2"/>
        <v>1.1379464403038027E-2</v>
      </c>
      <c r="L7" s="27">
        <v>6</v>
      </c>
      <c r="M7" t="s">
        <v>111</v>
      </c>
      <c r="N7" t="s">
        <v>119</v>
      </c>
      <c r="P7" s="107"/>
      <c r="AD7" s="105"/>
    </row>
    <row r="8" spans="2:30">
      <c r="B8" s="27">
        <v>4</v>
      </c>
      <c r="C8" s="27" t="str">
        <f t="shared" si="0"/>
        <v>Apr</v>
      </c>
      <c r="D8" s="27">
        <v>2</v>
      </c>
      <c r="E8" s="27" t="str">
        <f t="shared" si="1"/>
        <v>Spring</v>
      </c>
      <c r="F8" s="27" t="s">
        <v>71</v>
      </c>
      <c r="G8" s="27">
        <v>5223</v>
      </c>
      <c r="H8" s="16">
        <f t="shared" si="2"/>
        <v>6.8631573414627736E-2</v>
      </c>
      <c r="L8" s="27">
        <v>7</v>
      </c>
      <c r="M8" t="s">
        <v>112</v>
      </c>
      <c r="N8" t="s">
        <v>120</v>
      </c>
      <c r="P8" s="107" t="s">
        <v>165</v>
      </c>
      <c r="AD8" s="105"/>
    </row>
    <row r="9" spans="2:30">
      <c r="B9" s="27">
        <v>5</v>
      </c>
      <c r="C9" s="27" t="str">
        <f t="shared" si="0"/>
        <v>May</v>
      </c>
      <c r="D9" s="27">
        <v>2</v>
      </c>
      <c r="E9" s="27" t="str">
        <f t="shared" si="1"/>
        <v>Spring</v>
      </c>
      <c r="F9" s="27" t="s">
        <v>71</v>
      </c>
      <c r="G9" s="27">
        <v>5099</v>
      </c>
      <c r="H9" s="16">
        <f t="shared" si="2"/>
        <v>6.7002181283014897E-2</v>
      </c>
      <c r="J9" s="11"/>
      <c r="L9" s="27">
        <v>8</v>
      </c>
      <c r="M9" t="s">
        <v>113</v>
      </c>
      <c r="N9" t="s">
        <v>120</v>
      </c>
      <c r="P9" s="107" t="s">
        <v>166</v>
      </c>
      <c r="AD9" s="105"/>
    </row>
    <row r="10" spans="2:30">
      <c r="B10" s="27">
        <v>5</v>
      </c>
      <c r="C10" s="27" t="str">
        <f t="shared" si="0"/>
        <v>May</v>
      </c>
      <c r="D10" s="27">
        <v>2</v>
      </c>
      <c r="E10" s="27" t="str">
        <f t="shared" si="1"/>
        <v>Spring</v>
      </c>
      <c r="F10" s="27" t="s">
        <v>72</v>
      </c>
      <c r="G10" s="27">
        <v>1015</v>
      </c>
      <c r="H10" s="16">
        <f t="shared" si="2"/>
        <v>1.3337363012798613E-2</v>
      </c>
      <c r="L10" s="27">
        <v>9</v>
      </c>
      <c r="M10" t="s">
        <v>114</v>
      </c>
      <c r="N10" t="s">
        <v>120</v>
      </c>
      <c r="P10" s="107"/>
      <c r="AD10" s="105"/>
    </row>
    <row r="11" spans="2:30">
      <c r="B11" s="27">
        <v>6</v>
      </c>
      <c r="C11" s="118" t="str">
        <f t="shared" si="0"/>
        <v>Jun</v>
      </c>
      <c r="D11" s="118">
        <v>2</v>
      </c>
      <c r="E11" s="118" t="str">
        <f t="shared" si="1"/>
        <v>Spring</v>
      </c>
      <c r="F11" s="118" t="s">
        <v>72</v>
      </c>
      <c r="G11" s="118">
        <v>6735</v>
      </c>
      <c r="H11" s="119">
        <f t="shared" si="2"/>
        <v>8.8499645213003603E-2</v>
      </c>
      <c r="I11" s="120">
        <f>SUM(H7:H11)</f>
        <v>0.24885022732648288</v>
      </c>
      <c r="J11" s="69"/>
      <c r="L11" s="27">
        <v>10</v>
      </c>
      <c r="M11" t="s">
        <v>115</v>
      </c>
      <c r="N11" t="s">
        <v>121</v>
      </c>
      <c r="P11" s="107"/>
      <c r="AD11" s="105"/>
    </row>
    <row r="12" spans="2:30">
      <c r="B12" s="27">
        <v>7</v>
      </c>
      <c r="C12" s="27" t="str">
        <f t="shared" si="0"/>
        <v>Jul</v>
      </c>
      <c r="D12" s="27">
        <v>2</v>
      </c>
      <c r="E12" s="27" t="str">
        <f t="shared" si="1"/>
        <v>Summer</v>
      </c>
      <c r="F12" s="27" t="s">
        <v>72</v>
      </c>
      <c r="G12" s="27">
        <v>951</v>
      </c>
      <c r="H12" s="16">
        <f t="shared" si="2"/>
        <v>1.2496386428740375E-2</v>
      </c>
      <c r="L12" s="27">
        <v>11</v>
      </c>
      <c r="M12" t="s">
        <v>116</v>
      </c>
      <c r="N12" t="s">
        <v>121</v>
      </c>
      <c r="P12" s="107"/>
      <c r="AD12" s="105"/>
    </row>
    <row r="13" spans="2:30">
      <c r="B13" s="27">
        <v>7</v>
      </c>
      <c r="C13" s="27" t="str">
        <f t="shared" si="0"/>
        <v>Jul</v>
      </c>
      <c r="D13" s="27">
        <v>3</v>
      </c>
      <c r="E13" s="27" t="str">
        <f t="shared" si="1"/>
        <v>Summer</v>
      </c>
      <c r="F13" s="27" t="s">
        <v>72</v>
      </c>
      <c r="G13" s="27">
        <v>5486</v>
      </c>
      <c r="H13" s="16">
        <f t="shared" si="2"/>
        <v>7.208746156474205E-2</v>
      </c>
      <c r="L13" s="27">
        <v>12</v>
      </c>
      <c r="M13" t="s">
        <v>117</v>
      </c>
      <c r="N13" t="s">
        <v>121</v>
      </c>
      <c r="P13" s="107" t="s">
        <v>167</v>
      </c>
      <c r="AD13" s="105"/>
    </row>
    <row r="14" spans="2:30">
      <c r="B14" s="27">
        <v>8</v>
      </c>
      <c r="C14" s="27" t="str">
        <f t="shared" si="0"/>
        <v>Aug</v>
      </c>
      <c r="D14" s="27">
        <v>3</v>
      </c>
      <c r="E14" s="27" t="str">
        <f t="shared" si="1"/>
        <v>Summer</v>
      </c>
      <c r="F14" s="27" t="s">
        <v>72</v>
      </c>
      <c r="G14" s="27">
        <v>1331</v>
      </c>
      <c r="H14" s="16">
        <f t="shared" si="2"/>
        <v>1.7489684896586161E-2</v>
      </c>
      <c r="J14" s="11"/>
      <c r="L14" s="27"/>
      <c r="P14" s="107" t="s">
        <v>168</v>
      </c>
      <c r="AD14" s="105"/>
    </row>
    <row r="15" spans="2:30">
      <c r="B15" s="27">
        <v>8</v>
      </c>
      <c r="C15" s="27" t="str">
        <f t="shared" si="0"/>
        <v>Aug</v>
      </c>
      <c r="D15" s="27">
        <v>3</v>
      </c>
      <c r="E15" s="27" t="str">
        <f t="shared" si="1"/>
        <v>Summer</v>
      </c>
      <c r="F15" s="27" t="s">
        <v>73</v>
      </c>
      <c r="G15" s="27">
        <v>3037</v>
      </c>
      <c r="H15" s="16">
        <f t="shared" si="2"/>
        <v>3.9906966965388556E-2</v>
      </c>
      <c r="L15" s="27"/>
      <c r="P15" s="107"/>
      <c r="AD15" s="105"/>
    </row>
    <row r="16" spans="2:30">
      <c r="B16" s="27">
        <v>9</v>
      </c>
      <c r="C16" s="118" t="str">
        <f t="shared" si="0"/>
        <v>Sep</v>
      </c>
      <c r="D16" s="118">
        <v>3</v>
      </c>
      <c r="E16" s="118" t="str">
        <f t="shared" si="1"/>
        <v>Summer</v>
      </c>
      <c r="F16" s="118" t="s">
        <v>73</v>
      </c>
      <c r="G16" s="118">
        <v>4517</v>
      </c>
      <c r="H16" s="119">
        <f t="shared" si="2"/>
        <v>5.9354550471735303E-2</v>
      </c>
      <c r="I16" s="121">
        <f>SUM(H12:H16)</f>
        <v>0.20133505032719243</v>
      </c>
      <c r="J16" s="69"/>
      <c r="L16" s="27"/>
      <c r="P16" s="107"/>
      <c r="AD16" s="105"/>
    </row>
    <row r="17" spans="2:30">
      <c r="B17" s="27">
        <v>10</v>
      </c>
      <c r="C17" s="27" t="str">
        <f t="shared" si="0"/>
        <v>Oct</v>
      </c>
      <c r="D17" s="27">
        <v>3</v>
      </c>
      <c r="E17" s="27" t="str">
        <f t="shared" si="1"/>
        <v>Autumn</v>
      </c>
      <c r="F17" s="27" t="s">
        <v>73</v>
      </c>
      <c r="G17" s="27">
        <v>517</v>
      </c>
      <c r="H17" s="16">
        <f t="shared" si="2"/>
        <v>6.7935139680954512E-3</v>
      </c>
      <c r="L17" s="27"/>
      <c r="P17" s="107"/>
      <c r="AD17" s="105"/>
    </row>
    <row r="18" spans="2:30">
      <c r="B18" s="27">
        <v>10</v>
      </c>
      <c r="C18" s="27" t="str">
        <f t="shared" si="0"/>
        <v>Oct</v>
      </c>
      <c r="D18" s="27">
        <v>4</v>
      </c>
      <c r="E18" s="27" t="str">
        <f t="shared" si="1"/>
        <v>Autumn</v>
      </c>
      <c r="F18" s="27" t="s">
        <v>73</v>
      </c>
      <c r="G18" s="27">
        <v>2847</v>
      </c>
      <c r="H18" s="16">
        <f t="shared" si="2"/>
        <v>3.7410317731465664E-2</v>
      </c>
      <c r="J18" s="11"/>
      <c r="L18" s="27"/>
      <c r="P18" s="107" t="s">
        <v>169</v>
      </c>
      <c r="AD18" s="105"/>
    </row>
    <row r="19" spans="2:30">
      <c r="B19" s="27">
        <v>10</v>
      </c>
      <c r="C19" s="27" t="str">
        <f t="shared" si="0"/>
        <v>Oct</v>
      </c>
      <c r="D19" s="27">
        <v>4</v>
      </c>
      <c r="E19" s="27" t="str">
        <f t="shared" si="1"/>
        <v>Autumn</v>
      </c>
      <c r="F19" s="27" t="s">
        <v>74</v>
      </c>
      <c r="G19" s="27">
        <v>2315</v>
      </c>
      <c r="H19" s="16">
        <f t="shared" si="2"/>
        <v>3.0419699876481566E-2</v>
      </c>
      <c r="L19" s="27"/>
      <c r="P19" s="107" t="s">
        <v>170</v>
      </c>
      <c r="AD19" s="105"/>
    </row>
    <row r="20" spans="2:30">
      <c r="B20" s="27">
        <v>11</v>
      </c>
      <c r="C20" s="27" t="str">
        <f t="shared" si="0"/>
        <v>Nov</v>
      </c>
      <c r="D20" s="27">
        <v>4</v>
      </c>
      <c r="E20" s="27" t="str">
        <f t="shared" si="1"/>
        <v>Autumn</v>
      </c>
      <c r="F20" s="27" t="s">
        <v>74</v>
      </c>
      <c r="G20" s="27">
        <v>7089</v>
      </c>
      <c r="H20" s="123">
        <f t="shared" si="2"/>
        <v>9.3151296943575726E-2</v>
      </c>
      <c r="L20" s="27"/>
      <c r="P20" s="107" t="s">
        <v>171</v>
      </c>
      <c r="AD20" s="105"/>
    </row>
    <row r="21" spans="2:30" ht="15" thickBot="1">
      <c r="B21" s="27">
        <v>12</v>
      </c>
      <c r="C21" s="118" t="str">
        <f t="shared" si="0"/>
        <v>Dec</v>
      </c>
      <c r="D21" s="118">
        <v>4</v>
      </c>
      <c r="E21" s="118" t="str">
        <f t="shared" si="1"/>
        <v>Autumn</v>
      </c>
      <c r="F21" s="118" t="s">
        <v>74</v>
      </c>
      <c r="G21" s="118">
        <v>9617</v>
      </c>
      <c r="H21" s="122">
        <f t="shared" si="2"/>
        <v>0.12636987201387612</v>
      </c>
      <c r="I21" s="121">
        <f>SUM(H17:H21)</f>
        <v>0.29414470053349451</v>
      </c>
      <c r="J21" s="120"/>
      <c r="P21" s="109"/>
      <c r="Q21" s="32"/>
      <c r="R21" s="32"/>
      <c r="S21" s="32"/>
      <c r="T21" s="32"/>
      <c r="U21" s="32"/>
      <c r="V21" s="32"/>
      <c r="W21" s="32"/>
      <c r="X21" s="32"/>
      <c r="Y21" s="32"/>
      <c r="Z21" s="32"/>
      <c r="AA21" s="32"/>
      <c r="AB21" s="32"/>
      <c r="AC21" s="32"/>
      <c r="AD21" s="110"/>
    </row>
    <row r="22" spans="2:30">
      <c r="B22" s="27" t="s">
        <v>69</v>
      </c>
      <c r="C22" s="27"/>
      <c r="D22" s="27"/>
      <c r="E22" s="27"/>
      <c r="F22" s="27"/>
      <c r="G22" s="27">
        <v>76102</v>
      </c>
      <c r="H22" s="16">
        <f t="shared" si="2"/>
        <v>1</v>
      </c>
    </row>
    <row r="24" spans="2:30">
      <c r="C24" s="173" t="s">
        <v>227</v>
      </c>
    </row>
  </sheetData>
  <autoFilter ref="B2:G22" xr:uid="{4DD13302-1C8A-4F21-9204-8F0208AC9D3A}"/>
  <phoneticPr fontId="1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40A06-68C6-4B71-BF92-4AC238F82AA6}">
  <dimension ref="A1"/>
  <sheetViews>
    <sheetView workbookViewId="0"/>
  </sheetViews>
  <sheetFormatPr defaultRowHeight="14.4"/>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F3B6F-78F9-464E-BE2D-637CB3D50A74}">
  <sheetPr>
    <tabColor rgb="FFFFC000"/>
  </sheetPr>
  <dimension ref="A1"/>
  <sheetViews>
    <sheetView showGridLines="0" workbookViewId="0"/>
  </sheetViews>
  <sheetFormatPr defaultRowHeight="14.4"/>
  <sheetData/>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3313" r:id="rId4">
          <objectPr defaultSize="0" r:id="rId5">
            <anchor moveWithCells="1">
              <from>
                <xdr:col>1</xdr:col>
                <xdr:colOff>0</xdr:colOff>
                <xdr:row>1</xdr:row>
                <xdr:rowOff>0</xdr:rowOff>
              </from>
              <to>
                <xdr:col>2</xdr:col>
                <xdr:colOff>388620</xdr:colOff>
                <xdr:row>3</xdr:row>
                <xdr:rowOff>152400</xdr:rowOff>
              </to>
            </anchor>
          </objectPr>
        </oleObject>
      </mc:Choice>
      <mc:Fallback>
        <oleObject progId="Packager Shell Object" dvAspect="DVASPECT_ICON" shapeId="13313" r:id="rId4"/>
      </mc:Fallback>
    </mc:AlternateContent>
    <mc:AlternateContent xmlns:mc="http://schemas.openxmlformats.org/markup-compatibility/2006">
      <mc:Choice Requires="x14">
        <oleObject progId="Packager Shell Object" dvAspect="DVASPECT_ICON" shapeId="13314" r:id="rId6">
          <objectPr defaultSize="0" r:id="rId7">
            <anchor moveWithCells="1">
              <from>
                <xdr:col>1</xdr:col>
                <xdr:colOff>0</xdr:colOff>
                <xdr:row>6</xdr:row>
                <xdr:rowOff>0</xdr:rowOff>
              </from>
              <to>
                <xdr:col>2</xdr:col>
                <xdr:colOff>342900</xdr:colOff>
                <xdr:row>8</xdr:row>
                <xdr:rowOff>152400</xdr:rowOff>
              </to>
            </anchor>
          </objectPr>
        </oleObject>
      </mc:Choice>
      <mc:Fallback>
        <oleObject progId="Packager Shell Object" dvAspect="DVASPECT_ICON" shapeId="13314" r:id="rId6"/>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ACA59-5401-4323-8ACF-363C345A777B}">
  <dimension ref="B1:M15"/>
  <sheetViews>
    <sheetView showGridLines="0" workbookViewId="0">
      <selection activeCell="F3" sqref="F3:F8"/>
    </sheetView>
  </sheetViews>
  <sheetFormatPr defaultRowHeight="14.4"/>
  <cols>
    <col min="2" max="2" width="13.5546875" bestFit="1" customWidth="1"/>
    <col min="3" max="3" width="9.5546875" customWidth="1"/>
    <col min="4" max="4" width="12" customWidth="1"/>
    <col min="5" max="5" width="11.44140625" customWidth="1"/>
    <col min="6" max="6" width="9.6640625" customWidth="1"/>
    <col min="9" max="9" width="13.21875" bestFit="1" customWidth="1"/>
    <col min="10" max="10" width="13.44140625" bestFit="1" customWidth="1"/>
    <col min="11" max="11" width="10.5546875" bestFit="1" customWidth="1"/>
    <col min="12" max="13" width="13.44140625" bestFit="1" customWidth="1"/>
  </cols>
  <sheetData>
    <row r="1" spans="2:13" ht="15" thickBot="1">
      <c r="B1" s="64"/>
      <c r="C1" s="64"/>
      <c r="D1" s="64"/>
      <c r="E1" s="64"/>
      <c r="F1" s="64"/>
      <c r="H1">
        <v>1000</v>
      </c>
      <c r="I1" s="64"/>
      <c r="J1" s="64"/>
      <c r="K1" s="64"/>
      <c r="L1" s="64"/>
      <c r="M1" s="64"/>
    </row>
    <row r="2" spans="2:13" ht="15.6" thickTop="1" thickBot="1">
      <c r="B2" s="83"/>
      <c r="C2" s="161" t="s">
        <v>125</v>
      </c>
      <c r="D2" s="161"/>
      <c r="E2" s="161"/>
      <c r="F2" s="83"/>
      <c r="I2" s="83"/>
      <c r="J2" s="161" t="s">
        <v>133</v>
      </c>
      <c r="K2" s="161"/>
      <c r="L2" s="161"/>
      <c r="M2" s="161"/>
    </row>
    <row r="3" spans="2:13" ht="15.6" thickTop="1" thickBot="1">
      <c r="B3" s="80" t="s">
        <v>127</v>
      </c>
      <c r="C3" s="81" t="s">
        <v>128</v>
      </c>
      <c r="D3" s="82" t="s">
        <v>88</v>
      </c>
      <c r="E3" s="82" t="s">
        <v>87</v>
      </c>
      <c r="F3" s="80" t="s">
        <v>126</v>
      </c>
      <c r="I3" s="80" t="s">
        <v>5</v>
      </c>
      <c r="J3" s="84" t="s">
        <v>129</v>
      </c>
      <c r="K3" s="85" t="s">
        <v>132</v>
      </c>
      <c r="L3" s="85" t="s">
        <v>130</v>
      </c>
      <c r="M3" s="80" t="s">
        <v>131</v>
      </c>
    </row>
    <row r="4" spans="2:13" ht="15" thickTop="1">
      <c r="B4" s="54" t="s">
        <v>58</v>
      </c>
      <c r="C4" s="59">
        <v>7.3979658878873091E-3</v>
      </c>
      <c r="D4" s="62">
        <v>7.8031634446397184E-3</v>
      </c>
      <c r="E4" s="62">
        <v>7.1560480147737767E-3</v>
      </c>
      <c r="F4" s="52">
        <f>D4-E4</f>
        <v>6.4711542986594164E-4</v>
      </c>
      <c r="I4" t="s">
        <v>128</v>
      </c>
      <c r="J4" s="70">
        <v>91.452176228482799</v>
      </c>
      <c r="K4" s="76">
        <v>54</v>
      </c>
      <c r="L4" s="75">
        <v>80</v>
      </c>
      <c r="M4" s="65">
        <v>110</v>
      </c>
    </row>
    <row r="5" spans="2:13">
      <c r="B5" s="54" t="s">
        <v>59</v>
      </c>
      <c r="C5" s="59">
        <v>0.10647551969724843</v>
      </c>
      <c r="D5" s="62">
        <v>0.12028119507908612</v>
      </c>
      <c r="E5" s="62">
        <v>9.8233022748258209E-2</v>
      </c>
      <c r="F5" s="52">
        <f t="shared" ref="F5:F10" si="0">D5-E5</f>
        <v>2.2048172330827912E-2</v>
      </c>
      <c r="I5" t="s">
        <v>88</v>
      </c>
      <c r="J5" s="70">
        <v>87.599968822495597</v>
      </c>
      <c r="K5" s="72">
        <v>52</v>
      </c>
      <c r="L5" s="78">
        <v>78</v>
      </c>
      <c r="M5" s="54">
        <v>110</v>
      </c>
    </row>
    <row r="6" spans="2:13">
      <c r="B6" s="54" t="s">
        <v>60</v>
      </c>
      <c r="C6" s="59">
        <v>0.16169088854432209</v>
      </c>
      <c r="D6" s="62">
        <v>0.18035149384885765</v>
      </c>
      <c r="E6" s="62">
        <v>0.15054981952488877</v>
      </c>
      <c r="F6" s="52">
        <f t="shared" si="0"/>
        <v>2.980167432396888E-2</v>
      </c>
      <c r="I6" s="69" t="s">
        <v>87</v>
      </c>
      <c r="J6" s="71">
        <v>93.752086005624108</v>
      </c>
      <c r="K6" s="73">
        <v>55</v>
      </c>
      <c r="L6" s="79">
        <v>80</v>
      </c>
      <c r="M6" s="56">
        <v>115</v>
      </c>
    </row>
    <row r="7" spans="2:13">
      <c r="B7" s="54" t="s">
        <v>61</v>
      </c>
      <c r="C7" s="59">
        <v>0.39242069853617512</v>
      </c>
      <c r="D7" s="62">
        <v>0.40695957820738138</v>
      </c>
      <c r="E7" s="62">
        <v>0.3837404516074876</v>
      </c>
      <c r="F7" s="52">
        <f t="shared" si="0"/>
        <v>2.321912659989378E-2</v>
      </c>
    </row>
    <row r="8" spans="2:13" ht="15" thickBot="1">
      <c r="B8" s="54" t="s">
        <v>62</v>
      </c>
      <c r="C8" s="59">
        <v>0.25998002680612864</v>
      </c>
      <c r="D8" s="62">
        <v>0.22847100175746923</v>
      </c>
      <c r="E8" s="62">
        <v>0.27879207588348864</v>
      </c>
      <c r="F8" s="52">
        <f t="shared" si="0"/>
        <v>-5.0321074126019411E-2</v>
      </c>
      <c r="I8" s="55" t="s">
        <v>127</v>
      </c>
      <c r="J8" s="58" t="s">
        <v>129</v>
      </c>
      <c r="K8" s="61" t="s">
        <v>132</v>
      </c>
      <c r="L8" s="61" t="s">
        <v>130</v>
      </c>
      <c r="M8" s="55" t="s">
        <v>131</v>
      </c>
    </row>
    <row r="9" spans="2:13" ht="15" thickTop="1">
      <c r="B9" s="54" t="s">
        <v>63</v>
      </c>
      <c r="C9" s="59">
        <v>6.9065201965782766E-2</v>
      </c>
      <c r="D9" s="62">
        <v>5.3637961335676623E-2</v>
      </c>
      <c r="E9" s="62">
        <v>7.827583312347855E-2</v>
      </c>
      <c r="F9" s="52">
        <f t="shared" si="0"/>
        <v>-2.4637871787801927E-2</v>
      </c>
      <c r="I9" s="66" t="s">
        <v>58</v>
      </c>
      <c r="J9" s="74">
        <v>97.186996447602098</v>
      </c>
      <c r="K9" s="75">
        <v>60</v>
      </c>
      <c r="L9" s="75">
        <v>90</v>
      </c>
      <c r="M9" s="67">
        <v>120</v>
      </c>
    </row>
    <row r="10" spans="2:13">
      <c r="B10" s="56" t="s">
        <v>64</v>
      </c>
      <c r="C10" s="60">
        <v>2.9696985624556517E-3</v>
      </c>
      <c r="D10" s="63">
        <v>2.4956063268892796E-3</v>
      </c>
      <c r="E10" s="63">
        <v>3.2527490976244438E-3</v>
      </c>
      <c r="F10" s="57">
        <f t="shared" si="0"/>
        <v>-7.571427707351642E-4</v>
      </c>
      <c r="I10" s="66" t="s">
        <v>59</v>
      </c>
      <c r="J10" s="74">
        <v>82.347351146488904</v>
      </c>
      <c r="K10" s="75">
        <v>51</v>
      </c>
      <c r="L10" s="75">
        <v>73.5</v>
      </c>
      <c r="M10" s="67">
        <v>104.1305</v>
      </c>
    </row>
    <row r="11" spans="2:13">
      <c r="I11" s="54" t="s">
        <v>60</v>
      </c>
      <c r="J11" s="70">
        <v>96.517371724502198</v>
      </c>
      <c r="K11" s="76">
        <v>59.5</v>
      </c>
      <c r="L11" s="76">
        <v>86</v>
      </c>
      <c r="M11" s="65">
        <v>120</v>
      </c>
    </row>
    <row r="12" spans="2:13">
      <c r="I12" s="54" t="s">
        <v>61</v>
      </c>
      <c r="J12" s="70">
        <v>97.195834884811106</v>
      </c>
      <c r="K12" s="76">
        <v>58</v>
      </c>
      <c r="L12" s="76">
        <v>85</v>
      </c>
      <c r="M12" s="65">
        <v>119.85</v>
      </c>
    </row>
    <row r="13" spans="2:13">
      <c r="I13" s="54" t="s">
        <v>62</v>
      </c>
      <c r="J13" s="70">
        <v>86.757596579732095</v>
      </c>
      <c r="K13" s="76">
        <v>48</v>
      </c>
      <c r="L13" s="76">
        <v>73.5</v>
      </c>
      <c r="M13" s="65">
        <v>110</v>
      </c>
    </row>
    <row r="14" spans="2:13">
      <c r="I14" s="54" t="s">
        <v>63</v>
      </c>
      <c r="J14" s="70">
        <v>78.904368415144504</v>
      </c>
      <c r="K14" s="76">
        <v>40</v>
      </c>
      <c r="L14" s="76">
        <v>65</v>
      </c>
      <c r="M14" s="65">
        <v>101</v>
      </c>
    </row>
    <row r="15" spans="2:13">
      <c r="I15" s="56" t="s">
        <v>64</v>
      </c>
      <c r="J15" s="71">
        <v>71.65296110619461</v>
      </c>
      <c r="K15" s="77">
        <v>35</v>
      </c>
      <c r="L15" s="77">
        <v>62</v>
      </c>
      <c r="M15" s="68">
        <v>85</v>
      </c>
    </row>
  </sheetData>
  <mergeCells count="2">
    <mergeCell ref="C2:E2"/>
    <mergeCell ref="J2:M2"/>
  </mergeCells>
  <conditionalFormatting sqref="C4:C10">
    <cfRule type="dataBar" priority="9">
      <dataBar>
        <cfvo type="min"/>
        <cfvo type="max"/>
        <color rgb="FF638EC6"/>
      </dataBar>
      <extLst>
        <ext xmlns:x14="http://schemas.microsoft.com/office/spreadsheetml/2009/9/main" uri="{B025F937-C7B1-47D3-B67F-A62EFF666E3E}">
          <x14:id>{73DE1CFF-F7DB-4AE1-854F-DB546F0578C1}</x14:id>
        </ext>
      </extLst>
    </cfRule>
  </conditionalFormatting>
  <conditionalFormatting sqref="D4:D10">
    <cfRule type="dataBar" priority="8">
      <dataBar>
        <cfvo type="min"/>
        <cfvo type="max"/>
        <color rgb="FFFFB628"/>
      </dataBar>
      <extLst>
        <ext xmlns:x14="http://schemas.microsoft.com/office/spreadsheetml/2009/9/main" uri="{B025F937-C7B1-47D3-B67F-A62EFF666E3E}">
          <x14:id>{160EAC9E-37F8-4501-843B-DE523F413E40}</x14:id>
        </ext>
      </extLst>
    </cfRule>
  </conditionalFormatting>
  <conditionalFormatting sqref="E4:E10">
    <cfRule type="dataBar" priority="7">
      <dataBar>
        <cfvo type="min"/>
        <cfvo type="max"/>
        <color rgb="FF008AEF"/>
      </dataBar>
      <extLst>
        <ext xmlns:x14="http://schemas.microsoft.com/office/spreadsheetml/2009/9/main" uri="{B025F937-C7B1-47D3-B67F-A62EFF666E3E}">
          <x14:id>{88FCC30E-C53C-47C1-9291-A30BC0CE68A4}</x14:id>
        </ext>
      </extLst>
    </cfRule>
  </conditionalFormatting>
  <conditionalFormatting sqref="F4:F10">
    <cfRule type="dataBar" priority="6">
      <dataBar>
        <cfvo type="min"/>
        <cfvo type="max"/>
        <color rgb="FF638EC6"/>
      </dataBar>
      <extLst>
        <ext xmlns:x14="http://schemas.microsoft.com/office/spreadsheetml/2009/9/main" uri="{B025F937-C7B1-47D3-B67F-A62EFF666E3E}">
          <x14:id>{E0A39E66-8CA8-4BF1-A6A5-0C7178DA7208}</x14:id>
        </ext>
      </extLst>
    </cfRule>
  </conditionalFormatting>
  <conditionalFormatting sqref="L11:L15">
    <cfRule type="iconSet" priority="3">
      <iconSet iconSet="4Arrows">
        <cfvo type="percent" val="0"/>
        <cfvo type="percent" val="25"/>
        <cfvo type="percent" val="50"/>
        <cfvo type="percent" val="75"/>
      </iconSet>
    </cfRule>
    <cfRule type="iconSet" priority="5">
      <iconSet iconSet="3Arrows">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3DE1CFF-F7DB-4AE1-854F-DB546F0578C1}">
            <x14:dataBar minLength="0" maxLength="100" border="1" negativeBarBorderColorSameAsPositive="0">
              <x14:cfvo type="autoMin"/>
              <x14:cfvo type="autoMax"/>
              <x14:borderColor rgb="FF638EC6"/>
              <x14:negativeFillColor rgb="FFFF0000"/>
              <x14:negativeBorderColor rgb="FFFF0000"/>
              <x14:axisColor rgb="FF000000"/>
            </x14:dataBar>
          </x14:cfRule>
          <xm:sqref>C4:C10</xm:sqref>
        </x14:conditionalFormatting>
        <x14:conditionalFormatting xmlns:xm="http://schemas.microsoft.com/office/excel/2006/main">
          <x14:cfRule type="dataBar" id="{160EAC9E-37F8-4501-843B-DE523F413E40}">
            <x14:dataBar minLength="0" maxLength="100" border="1" negativeBarBorderColorSameAsPositive="0">
              <x14:cfvo type="autoMin"/>
              <x14:cfvo type="autoMax"/>
              <x14:borderColor rgb="FFFFB628"/>
              <x14:negativeFillColor rgb="FFFF0000"/>
              <x14:negativeBorderColor rgb="FFFF0000"/>
              <x14:axisColor rgb="FF000000"/>
            </x14:dataBar>
          </x14:cfRule>
          <xm:sqref>D4:D10</xm:sqref>
        </x14:conditionalFormatting>
        <x14:conditionalFormatting xmlns:xm="http://schemas.microsoft.com/office/excel/2006/main">
          <x14:cfRule type="dataBar" id="{88FCC30E-C53C-47C1-9291-A30BC0CE68A4}">
            <x14:dataBar minLength="0" maxLength="100" border="1" negativeBarBorderColorSameAsPositive="0">
              <x14:cfvo type="autoMin"/>
              <x14:cfvo type="autoMax"/>
              <x14:borderColor rgb="FF008AEF"/>
              <x14:negativeFillColor rgb="FFFF0000"/>
              <x14:negativeBorderColor rgb="FFFF0000"/>
              <x14:axisColor rgb="FF000000"/>
            </x14:dataBar>
          </x14:cfRule>
          <xm:sqref>E4:E10</xm:sqref>
        </x14:conditionalFormatting>
        <x14:conditionalFormatting xmlns:xm="http://schemas.microsoft.com/office/excel/2006/main">
          <x14:cfRule type="dataBar" id="{E0A39E66-8CA8-4BF1-A6A5-0C7178DA7208}">
            <x14:dataBar minLength="0" maxLength="100" gradient="0">
              <x14:cfvo type="autoMin"/>
              <x14:cfvo type="autoMax"/>
              <x14:negativeFillColor rgb="FFFF0000"/>
              <x14:axisColor rgb="FF000000"/>
            </x14:dataBar>
          </x14:cfRule>
          <xm:sqref>F4:F10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0EB39-A443-46D2-A742-75432868DCA0}">
  <dimension ref="B1:Q26"/>
  <sheetViews>
    <sheetView showGridLines="0" zoomScale="90" zoomScaleNormal="90" workbookViewId="0"/>
  </sheetViews>
  <sheetFormatPr defaultRowHeight="13.2"/>
  <cols>
    <col min="1" max="16" width="8.88671875" style="14"/>
    <col min="17" max="17" width="15.5546875" style="14" customWidth="1"/>
    <col min="18" max="16384" width="8.88671875" style="14"/>
  </cols>
  <sheetData>
    <row r="1" spans="2:17" ht="13.8" thickBot="1"/>
    <row r="2" spans="2:17">
      <c r="B2" s="86" t="s">
        <v>81</v>
      </c>
      <c r="C2" s="87"/>
      <c r="D2" s="87"/>
      <c r="E2" s="87"/>
      <c r="F2" s="87"/>
      <c r="G2" s="87"/>
      <c r="H2" s="87"/>
      <c r="I2" s="87"/>
      <c r="J2" s="87"/>
      <c r="K2" s="87"/>
      <c r="L2" s="87"/>
      <c r="M2" s="87"/>
      <c r="N2" s="87"/>
      <c r="O2" s="87"/>
      <c r="P2" s="87"/>
      <c r="Q2" s="88"/>
    </row>
    <row r="3" spans="2:17" ht="4.2" customHeight="1">
      <c r="B3" s="89"/>
      <c r="Q3" s="90"/>
    </row>
    <row r="4" spans="2:17">
      <c r="B4" s="89" t="s">
        <v>192</v>
      </c>
      <c r="Q4" s="90"/>
    </row>
    <row r="5" spans="2:17">
      <c r="B5" s="89" t="s">
        <v>91</v>
      </c>
      <c r="Q5" s="90"/>
    </row>
    <row r="6" spans="2:17">
      <c r="B6" s="89" t="s">
        <v>105</v>
      </c>
      <c r="Q6" s="90"/>
    </row>
    <row r="7" spans="2:17">
      <c r="B7" s="89" t="s">
        <v>92</v>
      </c>
      <c r="Q7" s="90"/>
    </row>
    <row r="8" spans="2:17" ht="13.8" thickBot="1">
      <c r="B8" s="91" t="s">
        <v>193</v>
      </c>
      <c r="C8" s="92"/>
      <c r="D8" s="92"/>
      <c r="E8" s="92"/>
      <c r="F8" s="92"/>
      <c r="G8" s="92"/>
      <c r="H8" s="92"/>
      <c r="I8" s="92"/>
      <c r="J8" s="92"/>
      <c r="K8" s="92"/>
      <c r="L8" s="92"/>
      <c r="M8" s="92"/>
      <c r="N8" s="92"/>
      <c r="O8" s="92"/>
      <c r="P8" s="92"/>
      <c r="Q8" s="93"/>
    </row>
    <row r="9" spans="2:17" ht="13.8" thickBot="1"/>
    <row r="10" spans="2:17">
      <c r="B10" s="86" t="s">
        <v>83</v>
      </c>
      <c r="C10" s="87"/>
      <c r="D10" s="87"/>
      <c r="E10" s="87"/>
      <c r="F10" s="87"/>
      <c r="G10" s="87"/>
      <c r="H10" s="87"/>
      <c r="I10" s="87"/>
      <c r="J10" s="87"/>
      <c r="K10" s="87"/>
      <c r="L10" s="87"/>
      <c r="M10" s="87"/>
      <c r="N10" s="87"/>
      <c r="O10" s="87"/>
      <c r="P10" s="87"/>
      <c r="Q10" s="88"/>
    </row>
    <row r="11" spans="2:17" ht="8.4" customHeight="1">
      <c r="B11" s="137"/>
      <c r="Q11" s="90"/>
    </row>
    <row r="12" spans="2:17">
      <c r="B12" s="89" t="s">
        <v>185</v>
      </c>
      <c r="Q12" s="90"/>
    </row>
    <row r="13" spans="2:17">
      <c r="B13" s="89" t="s">
        <v>186</v>
      </c>
      <c r="Q13" s="90"/>
    </row>
    <row r="14" spans="2:17">
      <c r="B14" s="89" t="s">
        <v>187</v>
      </c>
      <c r="Q14" s="90"/>
    </row>
    <row r="15" spans="2:17">
      <c r="B15" s="89" t="s">
        <v>194</v>
      </c>
      <c r="Q15" s="90"/>
    </row>
    <row r="16" spans="2:17">
      <c r="B16" s="89" t="s">
        <v>188</v>
      </c>
      <c r="Q16" s="90"/>
    </row>
    <row r="17" spans="2:17">
      <c r="B17" s="89" t="s">
        <v>189</v>
      </c>
      <c r="Q17" s="90"/>
    </row>
    <row r="18" spans="2:17">
      <c r="B18" s="89" t="s">
        <v>190</v>
      </c>
      <c r="Q18" s="90"/>
    </row>
    <row r="19" spans="2:17" ht="13.8" thickBot="1">
      <c r="B19" s="91"/>
      <c r="C19" s="92"/>
      <c r="D19" s="92"/>
      <c r="E19" s="92"/>
      <c r="F19" s="92"/>
      <c r="G19" s="92"/>
      <c r="H19" s="92"/>
      <c r="I19" s="92"/>
      <c r="J19" s="92"/>
      <c r="K19" s="92"/>
      <c r="L19" s="92"/>
      <c r="M19" s="92"/>
      <c r="N19" s="92"/>
      <c r="O19" s="92"/>
      <c r="P19" s="92"/>
      <c r="Q19" s="93"/>
    </row>
    <row r="20" spans="2:17" ht="13.8" thickBot="1"/>
    <row r="21" spans="2:17">
      <c r="B21" s="86" t="s">
        <v>84</v>
      </c>
      <c r="C21" s="87"/>
      <c r="D21" s="87"/>
      <c r="E21" s="87"/>
      <c r="F21" s="87"/>
      <c r="G21" s="87"/>
      <c r="H21" s="87"/>
      <c r="I21" s="87"/>
      <c r="J21" s="87"/>
      <c r="K21" s="87"/>
      <c r="L21" s="87"/>
      <c r="M21" s="87"/>
      <c r="N21" s="87"/>
      <c r="O21" s="87"/>
      <c r="P21" s="87"/>
      <c r="Q21" s="88"/>
    </row>
    <row r="22" spans="2:17" ht="5.4" customHeight="1">
      <c r="B22" s="89"/>
      <c r="Q22" s="90"/>
    </row>
    <row r="23" spans="2:17">
      <c r="B23" s="138" t="s">
        <v>195</v>
      </c>
      <c r="Q23" s="90"/>
    </row>
    <row r="24" spans="2:17">
      <c r="B24" s="138" t="s">
        <v>196</v>
      </c>
      <c r="Q24" s="90"/>
    </row>
    <row r="25" spans="2:17">
      <c r="B25" s="138" t="s">
        <v>197</v>
      </c>
      <c r="Q25" s="90"/>
    </row>
    <row r="26" spans="2:17" ht="13.8" thickBot="1">
      <c r="B26" s="139" t="s">
        <v>191</v>
      </c>
      <c r="C26" s="92"/>
      <c r="D26" s="92"/>
      <c r="E26" s="92"/>
      <c r="F26" s="92"/>
      <c r="G26" s="92"/>
      <c r="H26" s="92"/>
      <c r="I26" s="92"/>
      <c r="J26" s="92"/>
      <c r="K26" s="92"/>
      <c r="L26" s="92"/>
      <c r="M26" s="92"/>
      <c r="N26" s="92"/>
      <c r="O26" s="92"/>
      <c r="P26" s="92"/>
      <c r="Q26" s="9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52F9A-C4B4-449D-AA28-48E7AC2D906F}">
  <dimension ref="B1:V32"/>
  <sheetViews>
    <sheetView showGridLines="0" zoomScale="80" zoomScaleNormal="80" workbookViewId="0">
      <selection activeCell="V8" sqref="V8"/>
    </sheetView>
  </sheetViews>
  <sheetFormatPr defaultRowHeight="14.4"/>
  <sheetData>
    <row r="1" spans="2:22" ht="15" thickBot="1"/>
    <row r="2" spans="2:22" s="14" customFormat="1" ht="13.2">
      <c r="B2" s="86" t="s">
        <v>82</v>
      </c>
      <c r="C2" s="87"/>
      <c r="D2" s="87"/>
      <c r="E2" s="87"/>
      <c r="F2" s="87"/>
      <c r="G2" s="87"/>
      <c r="H2" s="87"/>
      <c r="I2" s="87"/>
      <c r="J2" s="87"/>
      <c r="K2" s="87"/>
      <c r="L2" s="87"/>
      <c r="M2" s="87"/>
      <c r="N2" s="87"/>
      <c r="O2" s="87"/>
      <c r="P2" s="87"/>
      <c r="Q2" s="88"/>
      <c r="T2" s="167" t="s">
        <v>223</v>
      </c>
      <c r="U2" s="168"/>
      <c r="V2" s="168"/>
    </row>
    <row r="3" spans="2:22" s="14" customFormat="1" ht="13.2">
      <c r="B3" s="89"/>
      <c r="Q3" s="90"/>
      <c r="T3" s="168" t="s">
        <v>224</v>
      </c>
      <c r="U3" s="168"/>
      <c r="V3" s="168"/>
    </row>
    <row r="4" spans="2:22" s="14" customFormat="1" ht="29.4" customHeight="1">
      <c r="B4" s="148" t="s">
        <v>134</v>
      </c>
      <c r="C4" s="149"/>
      <c r="D4" s="149"/>
      <c r="E4" s="149"/>
      <c r="F4" s="149"/>
      <c r="G4" s="149"/>
      <c r="H4" s="149"/>
      <c r="I4" s="149"/>
      <c r="J4" s="149"/>
      <c r="K4" s="149"/>
      <c r="L4" s="149"/>
      <c r="M4" s="149"/>
      <c r="N4" s="149"/>
      <c r="O4" s="149"/>
      <c r="P4" s="149"/>
      <c r="Q4" s="150"/>
    </row>
    <row r="5" spans="2:22" s="14" customFormat="1" ht="20.399999999999999" customHeight="1">
      <c r="B5" s="151" t="s">
        <v>198</v>
      </c>
      <c r="C5" s="149"/>
      <c r="D5" s="149"/>
      <c r="E5" s="149"/>
      <c r="F5" s="149"/>
      <c r="G5" s="149"/>
      <c r="H5" s="149"/>
      <c r="I5" s="149"/>
      <c r="J5" s="149"/>
      <c r="K5" s="149"/>
      <c r="L5" s="149"/>
      <c r="M5" s="149"/>
      <c r="N5" s="149"/>
      <c r="O5" s="149"/>
      <c r="P5" s="149"/>
      <c r="Q5" s="150"/>
    </row>
    <row r="6" spans="2:22" s="14" customFormat="1" ht="13.2" customHeight="1">
      <c r="B6" s="148" t="s">
        <v>177</v>
      </c>
      <c r="C6" s="149"/>
      <c r="D6" s="149"/>
      <c r="E6" s="149"/>
      <c r="F6" s="149"/>
      <c r="G6" s="149"/>
      <c r="H6" s="149"/>
      <c r="I6" s="149"/>
      <c r="J6" s="149"/>
      <c r="K6" s="149"/>
      <c r="L6" s="149"/>
      <c r="M6" s="149"/>
      <c r="N6" s="149"/>
      <c r="O6" s="149"/>
      <c r="P6" s="149"/>
      <c r="Q6" s="150"/>
    </row>
    <row r="7" spans="2:22" s="14" customFormat="1" ht="6.6" customHeight="1">
      <c r="B7" s="127"/>
      <c r="C7" s="128"/>
      <c r="D7" s="128"/>
      <c r="E7" s="128"/>
      <c r="F7" s="128"/>
      <c r="G7" s="128"/>
      <c r="H7" s="128"/>
      <c r="I7" s="128"/>
      <c r="J7" s="128"/>
      <c r="K7" s="128"/>
      <c r="L7" s="128"/>
      <c r="M7" s="128"/>
      <c r="N7" s="128"/>
      <c r="O7" s="128"/>
      <c r="P7" s="128"/>
      <c r="Q7" s="129"/>
    </row>
    <row r="8" spans="2:22" s="14" customFormat="1" ht="16.8" customHeight="1">
      <c r="B8" s="127" t="s">
        <v>135</v>
      </c>
      <c r="C8" s="128"/>
      <c r="D8" s="128"/>
      <c r="E8" s="128"/>
      <c r="F8" s="128"/>
      <c r="G8" s="128"/>
      <c r="H8" s="128"/>
      <c r="I8" s="128"/>
      <c r="J8" s="128"/>
      <c r="K8" s="128"/>
      <c r="L8" s="128"/>
      <c r="M8" s="128"/>
      <c r="N8" s="128"/>
      <c r="O8" s="128"/>
      <c r="P8" s="128"/>
      <c r="Q8" s="129"/>
    </row>
    <row r="9" spans="2:22" s="14" customFormat="1" ht="13.2">
      <c r="B9" s="130" t="s">
        <v>142</v>
      </c>
      <c r="Q9" s="90"/>
    </row>
    <row r="10" spans="2:22" s="14" customFormat="1" ht="27.6" customHeight="1">
      <c r="B10" s="148" t="s">
        <v>199</v>
      </c>
      <c r="C10" s="149"/>
      <c r="D10" s="149"/>
      <c r="E10" s="149"/>
      <c r="F10" s="149"/>
      <c r="G10" s="149"/>
      <c r="H10" s="149"/>
      <c r="I10" s="149"/>
      <c r="J10" s="149"/>
      <c r="K10" s="149"/>
      <c r="L10" s="149"/>
      <c r="M10" s="149"/>
      <c r="N10" s="149"/>
      <c r="O10" s="149"/>
      <c r="P10" s="149"/>
      <c r="Q10" s="150"/>
    </row>
    <row r="11" spans="2:22" s="14" customFormat="1" ht="14.4" customHeight="1">
      <c r="B11" s="131" t="s">
        <v>140</v>
      </c>
      <c r="C11" s="132"/>
      <c r="D11" s="132"/>
      <c r="E11" s="132"/>
      <c r="F11" s="132"/>
      <c r="G11" s="132"/>
      <c r="H11" s="132"/>
      <c r="I11" s="132"/>
      <c r="J11" s="132"/>
      <c r="K11" s="132"/>
      <c r="L11" s="132"/>
      <c r="M11" s="132"/>
      <c r="N11" s="132"/>
      <c r="O11" s="132"/>
      <c r="P11" s="132"/>
      <c r="Q11" s="133"/>
    </row>
    <row r="12" spans="2:22" s="14" customFormat="1" ht="23.4" customHeight="1">
      <c r="B12" s="152" t="s">
        <v>141</v>
      </c>
      <c r="C12" s="153"/>
      <c r="D12" s="153"/>
      <c r="E12" s="153"/>
      <c r="F12" s="153"/>
      <c r="G12" s="153"/>
      <c r="H12" s="153"/>
      <c r="I12" s="153"/>
      <c r="J12" s="153"/>
      <c r="K12" s="153"/>
      <c r="L12" s="153"/>
      <c r="M12" s="153"/>
      <c r="N12" s="153"/>
      <c r="O12" s="153"/>
      <c r="P12" s="153"/>
      <c r="Q12" s="154"/>
    </row>
    <row r="13" spans="2:22" s="14" customFormat="1" ht="6.6" customHeight="1">
      <c r="B13" s="89"/>
      <c r="Q13" s="90"/>
    </row>
    <row r="14" spans="2:22" s="14" customFormat="1" ht="13.2">
      <c r="B14" s="130" t="s">
        <v>175</v>
      </c>
      <c r="Q14" s="90"/>
    </row>
    <row r="15" spans="2:22" s="14" customFormat="1" ht="13.2">
      <c r="B15" s="89" t="s">
        <v>145</v>
      </c>
      <c r="Q15" s="90"/>
    </row>
    <row r="16" spans="2:22" s="14" customFormat="1" ht="13.2">
      <c r="B16" s="89" t="s">
        <v>148</v>
      </c>
      <c r="Q16" s="90"/>
    </row>
    <row r="17" spans="2:17" s="14" customFormat="1" ht="13.2">
      <c r="B17" s="89" t="s">
        <v>146</v>
      </c>
      <c r="Q17" s="90"/>
    </row>
    <row r="18" spans="2:17" s="14" customFormat="1" ht="13.2">
      <c r="B18" s="89" t="s">
        <v>149</v>
      </c>
      <c r="Q18" s="90"/>
    </row>
    <row r="19" spans="2:17" s="14" customFormat="1" ht="13.2">
      <c r="B19" s="134" t="s">
        <v>178</v>
      </c>
      <c r="Q19" s="90"/>
    </row>
    <row r="20" spans="2:17" s="14" customFormat="1" ht="7.2" customHeight="1">
      <c r="B20" s="89"/>
      <c r="Q20" s="90"/>
    </row>
    <row r="21" spans="2:17" s="14" customFormat="1" ht="13.2">
      <c r="B21" s="135" t="s">
        <v>179</v>
      </c>
      <c r="Q21" s="90"/>
    </row>
    <row r="22" spans="2:17" s="14" customFormat="1" ht="13.2">
      <c r="B22" s="135" t="s">
        <v>173</v>
      </c>
      <c r="Q22" s="90"/>
    </row>
    <row r="23" spans="2:17" s="14" customFormat="1" ht="13.2">
      <c r="B23" s="89" t="s">
        <v>174</v>
      </c>
      <c r="Q23" s="90"/>
    </row>
    <row r="24" spans="2:17" s="14" customFormat="1" ht="13.2">
      <c r="B24" s="89"/>
      <c r="Q24" s="90"/>
    </row>
    <row r="25" spans="2:17" s="14" customFormat="1" ht="13.2">
      <c r="B25" s="130" t="s">
        <v>176</v>
      </c>
      <c r="Q25" s="90"/>
    </row>
    <row r="26" spans="2:17" s="14" customFormat="1" ht="31.2" customHeight="1">
      <c r="B26" s="148" t="s">
        <v>180</v>
      </c>
      <c r="C26" s="149"/>
      <c r="D26" s="149"/>
      <c r="E26" s="149"/>
      <c r="F26" s="149"/>
      <c r="G26" s="149"/>
      <c r="H26" s="149"/>
      <c r="I26" s="149"/>
      <c r="J26" s="149"/>
      <c r="K26" s="149"/>
      <c r="L26" s="149"/>
      <c r="M26" s="149"/>
      <c r="N26" s="149"/>
      <c r="O26" s="149"/>
      <c r="P26" s="149"/>
      <c r="Q26" s="150"/>
    </row>
    <row r="27" spans="2:17" s="14" customFormat="1" ht="13.2">
      <c r="B27" s="134" t="s">
        <v>181</v>
      </c>
      <c r="Q27" s="90"/>
    </row>
    <row r="28" spans="2:17" s="14" customFormat="1" ht="13.2">
      <c r="B28" s="134" t="s">
        <v>182</v>
      </c>
      <c r="Q28" s="90"/>
    </row>
    <row r="29" spans="2:17" s="14" customFormat="1" ht="13.2">
      <c r="B29" s="89"/>
      <c r="Q29" s="90"/>
    </row>
    <row r="30" spans="2:17" s="14" customFormat="1" ht="13.2">
      <c r="B30" s="136" t="s">
        <v>183</v>
      </c>
      <c r="Q30" s="90"/>
    </row>
    <row r="31" spans="2:17" s="14" customFormat="1" ht="13.2">
      <c r="B31" s="131" t="s">
        <v>184</v>
      </c>
      <c r="Q31" s="90"/>
    </row>
    <row r="32" spans="2:17" s="14" customFormat="1" ht="13.8" thickBot="1">
      <c r="B32" s="91"/>
      <c r="C32" s="92"/>
      <c r="D32" s="92"/>
      <c r="E32" s="92"/>
      <c r="F32" s="92"/>
      <c r="G32" s="92"/>
      <c r="H32" s="92"/>
      <c r="I32" s="92"/>
      <c r="J32" s="92"/>
      <c r="K32" s="92"/>
      <c r="L32" s="92"/>
      <c r="M32" s="92"/>
      <c r="N32" s="92"/>
      <c r="O32" s="92"/>
      <c r="P32" s="92"/>
      <c r="Q32" s="93"/>
    </row>
  </sheetData>
  <mergeCells count="6">
    <mergeCell ref="B26:Q26"/>
    <mergeCell ref="B4:Q4"/>
    <mergeCell ref="B5:Q5"/>
    <mergeCell ref="B6:Q6"/>
    <mergeCell ref="B10:Q10"/>
    <mergeCell ref="B12:Q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9BCA8-B5B6-48B8-A33A-F63215D4B015}">
  <dimension ref="A1"/>
  <sheetViews>
    <sheetView workbookViewId="0"/>
  </sheetViews>
  <sheetFormatPr defaultRowHeight="14.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EB1B1-692D-4AEF-B8BA-CE44EBE6CF12}">
  <sheetPr>
    <tabColor theme="4" tint="0.79998168889431442"/>
  </sheetPr>
  <dimension ref="B2:K23"/>
  <sheetViews>
    <sheetView showGridLines="0" zoomScale="80" zoomScaleNormal="80" workbookViewId="0"/>
  </sheetViews>
  <sheetFormatPr defaultRowHeight="14.4"/>
  <cols>
    <col min="2" max="2" width="19.88671875" bestFit="1" customWidth="1"/>
    <col min="3" max="3" width="67" customWidth="1"/>
    <col min="4" max="4" width="13.5546875" bestFit="1" customWidth="1"/>
    <col min="5" max="5" width="11.88671875" bestFit="1" customWidth="1"/>
    <col min="7" max="7" width="19.109375" style="35" bestFit="1" customWidth="1"/>
    <col min="8" max="11" width="8.88671875" style="35"/>
  </cols>
  <sheetData>
    <row r="2" spans="2:7">
      <c r="B2" s="36" t="s">
        <v>0</v>
      </c>
      <c r="C2" s="36" t="s">
        <v>1</v>
      </c>
      <c r="D2" s="36" t="s">
        <v>2</v>
      </c>
      <c r="E2" s="36" t="s">
        <v>138</v>
      </c>
      <c r="G2" s="34"/>
    </row>
    <row r="3" spans="2:7">
      <c r="B3" s="2" t="s">
        <v>3</v>
      </c>
      <c r="C3" s="3" t="s">
        <v>4</v>
      </c>
      <c r="D3" s="4" t="s">
        <v>46</v>
      </c>
      <c r="E3" s="95"/>
      <c r="G3" s="34"/>
    </row>
    <row r="4" spans="2:7">
      <c r="B4" s="2" t="s">
        <v>5</v>
      </c>
      <c r="C4" s="5" t="s">
        <v>6</v>
      </c>
      <c r="D4" s="4" t="s">
        <v>47</v>
      </c>
      <c r="E4" s="1" t="s">
        <v>136</v>
      </c>
      <c r="G4" s="34"/>
    </row>
    <row r="5" spans="2:7">
      <c r="B5" s="2" t="s">
        <v>7</v>
      </c>
      <c r="C5" s="5" t="s">
        <v>8</v>
      </c>
      <c r="D5" s="4" t="s">
        <v>48</v>
      </c>
      <c r="E5" s="95"/>
      <c r="G5" s="34"/>
    </row>
    <row r="6" spans="2:7" ht="26.4">
      <c r="B6" s="2" t="s">
        <v>9</v>
      </c>
      <c r="C6" s="5" t="s">
        <v>10</v>
      </c>
      <c r="D6" s="4" t="s">
        <v>48</v>
      </c>
      <c r="E6" s="95"/>
      <c r="G6" s="34"/>
    </row>
    <row r="7" spans="2:7" ht="26.4">
      <c r="B7" s="2" t="s">
        <v>11</v>
      </c>
      <c r="C7" s="6" t="s">
        <v>12</v>
      </c>
      <c r="D7" s="4" t="s">
        <v>35</v>
      </c>
      <c r="E7" s="1" t="s">
        <v>137</v>
      </c>
      <c r="G7" s="34"/>
    </row>
    <row r="8" spans="2:7">
      <c r="B8" s="2" t="s">
        <v>13</v>
      </c>
      <c r="C8" s="5" t="s">
        <v>14</v>
      </c>
      <c r="D8" s="4" t="s">
        <v>48</v>
      </c>
      <c r="E8" s="95"/>
      <c r="G8" s="34"/>
    </row>
    <row r="9" spans="2:7" ht="26.4">
      <c r="B9" s="2" t="s">
        <v>15</v>
      </c>
      <c r="C9" s="5" t="s">
        <v>16</v>
      </c>
      <c r="D9" s="4" t="s">
        <v>35</v>
      </c>
      <c r="E9" s="1" t="s">
        <v>136</v>
      </c>
      <c r="G9" s="34"/>
    </row>
    <row r="10" spans="2:7" ht="39.6">
      <c r="B10" s="2" t="s">
        <v>17</v>
      </c>
      <c r="C10" s="5" t="s">
        <v>18</v>
      </c>
      <c r="D10" s="4" t="s">
        <v>35</v>
      </c>
      <c r="E10" s="95"/>
      <c r="G10" s="34"/>
    </row>
    <row r="11" spans="2:7" ht="39.6">
      <c r="B11" s="2" t="s">
        <v>19</v>
      </c>
      <c r="C11" s="5" t="s">
        <v>20</v>
      </c>
      <c r="D11" s="4" t="s">
        <v>46</v>
      </c>
      <c r="E11" s="1" t="s">
        <v>136</v>
      </c>
      <c r="G11" s="34"/>
    </row>
    <row r="12" spans="2:7">
      <c r="B12" s="2" t="s">
        <v>21</v>
      </c>
      <c r="C12" s="4" t="s">
        <v>22</v>
      </c>
      <c r="D12" s="4" t="s">
        <v>47</v>
      </c>
      <c r="E12" s="95"/>
      <c r="G12" s="34"/>
    </row>
    <row r="13" spans="2:7" ht="39.6">
      <c r="B13" s="2" t="s">
        <v>23</v>
      </c>
      <c r="C13" s="5" t="s">
        <v>24</v>
      </c>
      <c r="D13" s="4" t="s">
        <v>35</v>
      </c>
      <c r="E13" s="1" t="s">
        <v>139</v>
      </c>
      <c r="G13" s="34"/>
    </row>
    <row r="14" spans="2:7" ht="26.4">
      <c r="B14" s="2" t="s">
        <v>25</v>
      </c>
      <c r="C14" s="5" t="s">
        <v>26</v>
      </c>
      <c r="D14" s="4" t="s">
        <v>46</v>
      </c>
      <c r="E14" s="1" t="s">
        <v>139</v>
      </c>
      <c r="G14" s="34"/>
    </row>
    <row r="15" spans="2:7" ht="26.4">
      <c r="B15" s="2" t="s">
        <v>27</v>
      </c>
      <c r="C15" s="5" t="s">
        <v>28</v>
      </c>
      <c r="D15" s="4" t="s">
        <v>46</v>
      </c>
      <c r="E15" s="1" t="s">
        <v>139</v>
      </c>
      <c r="G15" s="34"/>
    </row>
    <row r="16" spans="2:7" ht="26.4">
      <c r="B16" s="2" t="s">
        <v>29</v>
      </c>
      <c r="C16" s="5" t="s">
        <v>30</v>
      </c>
      <c r="D16" s="4" t="s">
        <v>35</v>
      </c>
      <c r="E16" s="1" t="s">
        <v>136</v>
      </c>
      <c r="G16" s="34"/>
    </row>
    <row r="17" spans="2:10" ht="39.6">
      <c r="B17" s="2" t="s">
        <v>31</v>
      </c>
      <c r="C17" s="5" t="s">
        <v>32</v>
      </c>
      <c r="D17" s="4" t="s">
        <v>46</v>
      </c>
      <c r="E17" s="1" t="s">
        <v>139</v>
      </c>
      <c r="G17" s="34"/>
    </row>
    <row r="18" spans="2:10">
      <c r="B18" s="7" t="s">
        <v>33</v>
      </c>
      <c r="C18" s="8" t="s">
        <v>34</v>
      </c>
      <c r="D18" s="9" t="s">
        <v>35</v>
      </c>
      <c r="E18" s="95"/>
    </row>
    <row r="19" spans="2:10">
      <c r="B19" s="7" t="s">
        <v>85</v>
      </c>
      <c r="C19" s="8" t="s">
        <v>86</v>
      </c>
      <c r="D19" s="9" t="s">
        <v>35</v>
      </c>
      <c r="E19" s="95"/>
    </row>
    <row r="20" spans="2:10" ht="15" thickBot="1"/>
    <row r="21" spans="2:10">
      <c r="B21" s="96" t="s">
        <v>95</v>
      </c>
      <c r="C21" s="97"/>
      <c r="D21" s="97"/>
      <c r="E21" s="97"/>
      <c r="F21" s="97"/>
      <c r="G21" s="98"/>
      <c r="H21" s="98"/>
      <c r="I21" s="98"/>
      <c r="J21" s="99"/>
    </row>
    <row r="22" spans="2:10" ht="32.4" customHeight="1">
      <c r="B22" s="155" t="s">
        <v>143</v>
      </c>
      <c r="C22" s="156"/>
      <c r="D22" s="156"/>
      <c r="E22" s="156"/>
      <c r="F22" s="156"/>
      <c r="G22" s="156"/>
      <c r="H22" s="156"/>
      <c r="I22" s="156"/>
      <c r="J22" s="157"/>
    </row>
    <row r="23" spans="2:10" ht="15" thickBot="1">
      <c r="B23" s="100" t="s">
        <v>144</v>
      </c>
      <c r="C23" s="32"/>
      <c r="D23" s="32"/>
      <c r="E23" s="32"/>
      <c r="F23" s="32"/>
      <c r="G23" s="101"/>
      <c r="H23" s="101"/>
      <c r="I23" s="101"/>
      <c r="J23" s="102"/>
    </row>
  </sheetData>
  <mergeCells count="1">
    <mergeCell ref="B22:J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2896-B81F-4B76-9502-9698E407AA9D}">
  <sheetPr>
    <tabColor theme="4" tint="0.79998168889431442"/>
  </sheetPr>
  <dimension ref="B2:Q20"/>
  <sheetViews>
    <sheetView showGridLines="0" zoomScale="80" zoomScaleNormal="80" workbookViewId="0"/>
  </sheetViews>
  <sheetFormatPr defaultRowHeight="13.2"/>
  <cols>
    <col min="1" max="1" width="8.88671875" style="14"/>
    <col min="2" max="2" width="20.21875" style="14" bestFit="1" customWidth="1"/>
    <col min="3" max="3" width="10.21875" style="14" bestFit="1" customWidth="1"/>
    <col min="4" max="4" width="8.88671875" style="14"/>
    <col min="5" max="6" width="10.21875" style="14" bestFit="1" customWidth="1"/>
    <col min="7" max="7" width="9.21875" style="14" bestFit="1" customWidth="1"/>
    <col min="8" max="9" width="10.21875" style="14" hidden="1" customWidth="1"/>
    <col min="10" max="11" width="10.21875" style="14" bestFit="1" customWidth="1"/>
    <col min="12" max="13" width="11.77734375" style="14" bestFit="1" customWidth="1"/>
    <col min="14" max="14" width="11.77734375" style="14" hidden="1" customWidth="1"/>
    <col min="15" max="15" width="12.77734375" style="14" bestFit="1" customWidth="1"/>
    <col min="16" max="16" width="8.88671875" style="14"/>
    <col min="17" max="17" width="37" style="14" customWidth="1"/>
    <col min="18" max="16384" width="8.88671875" style="14"/>
  </cols>
  <sheetData>
    <row r="2" spans="2:17">
      <c r="B2" s="36" t="s">
        <v>5</v>
      </c>
      <c r="C2" s="36" t="s">
        <v>43</v>
      </c>
      <c r="D2" s="36" t="s">
        <v>44</v>
      </c>
    </row>
    <row r="3" spans="2:17">
      <c r="B3" s="13" t="s">
        <v>87</v>
      </c>
      <c r="C3" s="4">
        <v>47652</v>
      </c>
      <c r="D3" s="15">
        <f>C3/$C$5</f>
        <v>0.6261596278678615</v>
      </c>
    </row>
    <row r="4" spans="2:17">
      <c r="B4" s="13" t="s">
        <v>88</v>
      </c>
      <c r="C4" s="4">
        <v>28450</v>
      </c>
      <c r="D4" s="15">
        <f t="shared" ref="D4:D5" si="0">C4/$C$5</f>
        <v>0.37384037213213844</v>
      </c>
    </row>
    <row r="5" spans="2:17">
      <c r="B5" s="4" t="s">
        <v>42</v>
      </c>
      <c r="C5" s="4">
        <f>SUM(C3:C4)</f>
        <v>76102</v>
      </c>
      <c r="D5" s="15">
        <f t="shared" si="0"/>
        <v>1</v>
      </c>
    </row>
    <row r="7" spans="2:17">
      <c r="B7" s="36" t="s">
        <v>89</v>
      </c>
      <c r="C7" s="36" t="s">
        <v>42</v>
      </c>
      <c r="D7" s="36" t="s">
        <v>90</v>
      </c>
      <c r="E7" s="36" t="s">
        <v>38</v>
      </c>
      <c r="F7" s="36" t="s">
        <v>39</v>
      </c>
      <c r="G7" s="36" t="s">
        <v>40</v>
      </c>
      <c r="H7" s="40">
        <v>0.1</v>
      </c>
      <c r="I7" s="40">
        <v>0.2</v>
      </c>
      <c r="J7" s="40">
        <v>0.25</v>
      </c>
      <c r="K7" s="40">
        <v>0.5</v>
      </c>
      <c r="L7" s="40">
        <v>0.75</v>
      </c>
      <c r="M7" s="40">
        <v>0.9</v>
      </c>
      <c r="N7" s="40">
        <v>0.99</v>
      </c>
      <c r="O7" s="36" t="s">
        <v>41</v>
      </c>
      <c r="Q7" s="43"/>
    </row>
    <row r="8" spans="2:17">
      <c r="B8" s="4" t="s">
        <v>11</v>
      </c>
      <c r="C8" s="4">
        <v>76102</v>
      </c>
      <c r="D8" s="4">
        <v>0</v>
      </c>
      <c r="E8" s="28">
        <v>91452.1762284828</v>
      </c>
      <c r="F8" s="28">
        <v>64302.203747407701</v>
      </c>
      <c r="G8" s="38">
        <v>7000</v>
      </c>
      <c r="H8" s="28">
        <v>35000</v>
      </c>
      <c r="I8" s="28">
        <v>48000</v>
      </c>
      <c r="J8" s="38">
        <v>54000</v>
      </c>
      <c r="K8" s="37">
        <v>80000</v>
      </c>
      <c r="L8" s="38">
        <v>110000</v>
      </c>
      <c r="M8" s="28">
        <v>155000</v>
      </c>
      <c r="N8" s="28">
        <v>310000</v>
      </c>
      <c r="O8" s="38">
        <v>3010000</v>
      </c>
    </row>
    <row r="9" spans="2:17">
      <c r="B9" s="4" t="s">
        <v>33</v>
      </c>
      <c r="C9" s="4">
        <v>76102</v>
      </c>
      <c r="D9" s="4">
        <v>0</v>
      </c>
      <c r="E9" s="29">
        <v>11.238227107510401</v>
      </c>
      <c r="F9" s="29">
        <v>0.621492521575287</v>
      </c>
      <c r="G9" s="29">
        <v>8.8536654280374503</v>
      </c>
      <c r="H9" s="29">
        <v>10.4631033404715</v>
      </c>
      <c r="I9" s="29">
        <v>10.778956289890001</v>
      </c>
      <c r="J9" s="29">
        <v>10.896739325546401</v>
      </c>
      <c r="K9" s="29">
        <v>11.289781913656</v>
      </c>
      <c r="L9" s="29">
        <v>11.608235644774499</v>
      </c>
      <c r="M9" s="29">
        <v>11.9511803959013</v>
      </c>
      <c r="N9" s="29">
        <v>12.644327576461301</v>
      </c>
      <c r="O9" s="29">
        <v>14.917450636725</v>
      </c>
    </row>
    <row r="10" spans="2:17">
      <c r="B10" s="4" t="s">
        <v>15</v>
      </c>
      <c r="C10" s="4">
        <v>76102</v>
      </c>
      <c r="D10" s="4">
        <v>0</v>
      </c>
      <c r="E10" s="29">
        <v>44.481505323620503</v>
      </c>
      <c r="F10" s="29">
        <v>10.8360222942344</v>
      </c>
      <c r="G10" s="29">
        <v>17.891854890000001</v>
      </c>
      <c r="H10" s="29">
        <v>27.595345650999999</v>
      </c>
      <c r="I10" s="29">
        <v>36.46817248</v>
      </c>
      <c r="J10" s="29">
        <v>38.590006840000001</v>
      </c>
      <c r="K10" s="29">
        <v>45.144421629999997</v>
      </c>
      <c r="L10" s="29">
        <v>51.958932240000003</v>
      </c>
      <c r="M10" s="29">
        <v>57.962765224999998</v>
      </c>
      <c r="N10" s="29">
        <v>66.231348389999994</v>
      </c>
      <c r="O10" s="29">
        <v>78.844626969999993</v>
      </c>
    </row>
    <row r="11" spans="2:17">
      <c r="B11" s="4" t="s">
        <v>19</v>
      </c>
      <c r="C11" s="4">
        <v>76102</v>
      </c>
      <c r="D11" s="4">
        <v>0</v>
      </c>
      <c r="E11" s="29">
        <v>44.478200310110097</v>
      </c>
      <c r="F11" s="29">
        <v>10.8405113426992</v>
      </c>
      <c r="G11" s="39">
        <v>18</v>
      </c>
      <c r="H11" s="29">
        <v>28</v>
      </c>
      <c r="I11" s="29">
        <v>36</v>
      </c>
      <c r="J11" s="39">
        <v>39</v>
      </c>
      <c r="K11" s="29">
        <v>45</v>
      </c>
      <c r="L11" s="39">
        <v>52</v>
      </c>
      <c r="M11" s="29">
        <v>58</v>
      </c>
      <c r="N11" s="29">
        <v>66</v>
      </c>
      <c r="O11" s="39">
        <v>79</v>
      </c>
    </row>
    <row r="12" spans="2:17">
      <c r="B12" s="4" t="s">
        <v>29</v>
      </c>
      <c r="C12" s="4">
        <v>76102</v>
      </c>
      <c r="D12" s="4">
        <v>0</v>
      </c>
      <c r="E12" s="29">
        <v>44.357966939108003</v>
      </c>
      <c r="F12" s="29">
        <v>10.840013394410001</v>
      </c>
      <c r="G12" s="29">
        <v>17</v>
      </c>
      <c r="H12" s="29">
        <v>27.5</v>
      </c>
      <c r="I12" s="29">
        <v>36.25</v>
      </c>
      <c r="J12" s="29">
        <v>38.5</v>
      </c>
      <c r="K12" s="29">
        <v>45</v>
      </c>
      <c r="L12" s="29">
        <v>51.75</v>
      </c>
      <c r="M12" s="29">
        <v>57.75</v>
      </c>
      <c r="N12" s="29">
        <v>66</v>
      </c>
      <c r="O12" s="29">
        <v>78.75</v>
      </c>
    </row>
    <row r="13" spans="2:17">
      <c r="B13" s="4" t="s">
        <v>17</v>
      </c>
      <c r="C13" s="4">
        <v>76102</v>
      </c>
      <c r="D13" s="4">
        <v>0</v>
      </c>
      <c r="E13" s="39">
        <v>0.49797006830664098</v>
      </c>
      <c r="F13" s="29">
        <v>0.28853230648321998</v>
      </c>
      <c r="G13" s="29">
        <v>0</v>
      </c>
      <c r="H13" s="29">
        <v>9.9931554000000006E-2</v>
      </c>
      <c r="I13" s="29">
        <v>0.19917864499999999</v>
      </c>
      <c r="J13" s="29">
        <v>0.24777549600000001</v>
      </c>
      <c r="K13" s="39">
        <v>0.494182067</v>
      </c>
      <c r="L13" s="29">
        <v>0.74948665299999995</v>
      </c>
      <c r="M13" s="29">
        <v>0.89938398399999997</v>
      </c>
      <c r="N13" s="29">
        <v>0.98904859700000003</v>
      </c>
      <c r="O13" s="29">
        <v>0.99931553699999998</v>
      </c>
    </row>
    <row r="14" spans="2:17">
      <c r="B14" s="4" t="s">
        <v>23</v>
      </c>
      <c r="C14" s="4">
        <v>76102</v>
      </c>
      <c r="D14" s="4">
        <v>0</v>
      </c>
      <c r="E14" s="39">
        <v>0.508774057025557</v>
      </c>
      <c r="F14" s="29">
        <v>0.30449350965086702</v>
      </c>
      <c r="G14" s="29">
        <v>0</v>
      </c>
      <c r="H14" s="29">
        <v>0.101369863</v>
      </c>
      <c r="I14" s="29">
        <v>0.19178082199999999</v>
      </c>
      <c r="J14" s="29">
        <v>0.24109589000000001</v>
      </c>
      <c r="K14" s="39">
        <v>0.49315068499999998</v>
      </c>
      <c r="L14" s="29">
        <v>0.79726027399999999</v>
      </c>
      <c r="M14" s="29">
        <v>0.93698630100000002</v>
      </c>
      <c r="N14" s="29">
        <v>0.99726027399999995</v>
      </c>
      <c r="O14" s="29">
        <v>0.99726027399999995</v>
      </c>
    </row>
    <row r="15" spans="2:17" hidden="1">
      <c r="B15" s="4" t="s">
        <v>25</v>
      </c>
      <c r="C15" s="4">
        <v>76102</v>
      </c>
      <c r="D15" s="4">
        <v>0</v>
      </c>
      <c r="E15" s="29">
        <v>2.4977267351712098</v>
      </c>
      <c r="F15" s="29">
        <v>1.11499081344555</v>
      </c>
      <c r="G15" s="29">
        <v>1</v>
      </c>
      <c r="H15" s="29">
        <v>1</v>
      </c>
      <c r="I15" s="29">
        <v>1</v>
      </c>
      <c r="J15" s="29">
        <v>2</v>
      </c>
      <c r="K15" s="29">
        <v>2</v>
      </c>
      <c r="L15" s="29">
        <v>3</v>
      </c>
      <c r="M15" s="29">
        <v>4</v>
      </c>
      <c r="N15" s="29">
        <v>4</v>
      </c>
      <c r="O15" s="29">
        <v>4</v>
      </c>
      <c r="Q15" s="42" t="s">
        <v>26</v>
      </c>
    </row>
    <row r="16" spans="2:17" hidden="1">
      <c r="B16" s="4" t="s">
        <v>27</v>
      </c>
      <c r="C16" s="4">
        <v>76102</v>
      </c>
      <c r="D16" s="4">
        <v>0</v>
      </c>
      <c r="E16" s="29">
        <v>2.5032850647814699</v>
      </c>
      <c r="F16" s="29">
        <v>1.16567937658937</v>
      </c>
      <c r="G16" s="29">
        <v>1</v>
      </c>
      <c r="H16" s="29">
        <v>1</v>
      </c>
      <c r="I16" s="29">
        <v>1</v>
      </c>
      <c r="J16" s="29">
        <v>1</v>
      </c>
      <c r="K16" s="29">
        <v>2</v>
      </c>
      <c r="L16" s="29">
        <v>4</v>
      </c>
      <c r="M16" s="29">
        <v>4</v>
      </c>
      <c r="N16" s="29">
        <v>4</v>
      </c>
      <c r="O16" s="29">
        <v>4</v>
      </c>
      <c r="Q16" s="4" t="s">
        <v>28</v>
      </c>
    </row>
    <row r="17" spans="2:17" hidden="1">
      <c r="B17" s="4" t="s">
        <v>31</v>
      </c>
      <c r="C17" s="4">
        <v>76102</v>
      </c>
      <c r="D17" s="4">
        <v>0</v>
      </c>
      <c r="E17" s="29">
        <v>6.6542929226564302</v>
      </c>
      <c r="F17" s="29">
        <v>3.6081867299510799</v>
      </c>
      <c r="G17" s="29">
        <v>1</v>
      </c>
      <c r="H17" s="29">
        <v>2</v>
      </c>
      <c r="I17" s="29">
        <v>3</v>
      </c>
      <c r="J17" s="29">
        <v>3</v>
      </c>
      <c r="K17" s="29">
        <v>6</v>
      </c>
      <c r="L17" s="29">
        <v>10</v>
      </c>
      <c r="M17" s="29">
        <v>12</v>
      </c>
      <c r="N17" s="29">
        <v>12</v>
      </c>
      <c r="O17" s="29">
        <v>12</v>
      </c>
      <c r="Q17" s="4" t="s">
        <v>32</v>
      </c>
    </row>
    <row r="18" spans="2:17" ht="13.8" thickBot="1"/>
    <row r="19" spans="2:17">
      <c r="B19" s="96" t="s">
        <v>95</v>
      </c>
      <c r="C19" s="87"/>
      <c r="D19" s="87"/>
      <c r="E19" s="87"/>
      <c r="F19" s="87"/>
      <c r="G19" s="87"/>
      <c r="H19" s="87"/>
      <c r="I19" s="87"/>
      <c r="J19" s="87"/>
      <c r="K19" s="87"/>
      <c r="L19" s="87"/>
      <c r="M19" s="87"/>
      <c r="N19" s="87"/>
      <c r="O19" s="88"/>
    </row>
    <row r="20" spans="2:17" ht="70.2" customHeight="1" thickBot="1">
      <c r="B20" s="158" t="s">
        <v>93</v>
      </c>
      <c r="C20" s="159"/>
      <c r="D20" s="159"/>
      <c r="E20" s="159"/>
      <c r="F20" s="159"/>
      <c r="G20" s="159"/>
      <c r="H20" s="159"/>
      <c r="I20" s="159"/>
      <c r="J20" s="159"/>
      <c r="K20" s="159"/>
      <c r="L20" s="159"/>
      <c r="M20" s="159"/>
      <c r="N20" s="159"/>
      <c r="O20" s="160"/>
    </row>
  </sheetData>
  <mergeCells count="1">
    <mergeCell ref="B20:O2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113F-E752-464D-8D2A-1268FF654385}">
  <dimension ref="A1"/>
  <sheetViews>
    <sheetView workbookViewId="0"/>
  </sheetViews>
  <sheetFormatPr defaultRowHeight="14.4"/>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24CE2-36C4-4D5D-BCDB-1D66E43E0553}">
  <sheetPr>
    <tabColor theme="5" tint="0.59999389629810485"/>
  </sheetPr>
  <dimension ref="B2:AB33"/>
  <sheetViews>
    <sheetView showGridLines="0" topLeftCell="N1" zoomScale="80" zoomScaleNormal="80" workbookViewId="0">
      <selection activeCell="O34" sqref="O34"/>
    </sheetView>
  </sheetViews>
  <sheetFormatPr defaultRowHeight="14.4"/>
  <cols>
    <col min="13" max="13" width="8.88671875" style="45"/>
    <col min="25" max="25" width="8.88671875" style="45"/>
    <col min="26" max="26" width="4.88671875" customWidth="1"/>
  </cols>
  <sheetData>
    <row r="2" spans="3:28">
      <c r="C2" s="12" t="s">
        <v>45</v>
      </c>
      <c r="O2" s="12" t="s">
        <v>11</v>
      </c>
      <c r="AB2" s="12" t="s">
        <v>94</v>
      </c>
    </row>
    <row r="17" spans="2:27" ht="15" thickBot="1"/>
    <row r="18" spans="2:27">
      <c r="B18" s="96" t="s">
        <v>95</v>
      </c>
      <c r="C18" s="97"/>
      <c r="D18" s="97"/>
      <c r="E18" s="97"/>
      <c r="F18" s="97"/>
      <c r="G18" s="97"/>
      <c r="H18" s="97"/>
      <c r="I18" s="97"/>
      <c r="J18" s="97"/>
      <c r="K18" s="97"/>
      <c r="L18" s="103"/>
    </row>
    <row r="19" spans="2:27">
      <c r="B19" s="104" t="s">
        <v>96</v>
      </c>
      <c r="L19" s="105"/>
    </row>
    <row r="20" spans="2:27">
      <c r="B20" s="106" t="s">
        <v>97</v>
      </c>
      <c r="L20" s="105"/>
    </row>
    <row r="21" spans="2:27">
      <c r="B21" s="106" t="s">
        <v>98</v>
      </c>
      <c r="L21" s="105"/>
    </row>
    <row r="22" spans="2:27">
      <c r="B22" s="107"/>
      <c r="L22" s="105"/>
    </row>
    <row r="23" spans="2:27">
      <c r="B23" s="107" t="s">
        <v>147</v>
      </c>
      <c r="L23" s="105"/>
    </row>
    <row r="24" spans="2:27">
      <c r="B24" s="108" t="s">
        <v>66</v>
      </c>
      <c r="D24" s="12" t="s">
        <v>75</v>
      </c>
      <c r="L24" s="105"/>
    </row>
    <row r="25" spans="2:27">
      <c r="B25" s="107" t="s">
        <v>58</v>
      </c>
      <c r="D25" t="s">
        <v>70</v>
      </c>
      <c r="L25" s="105"/>
    </row>
    <row r="26" spans="2:27">
      <c r="B26" s="107" t="s">
        <v>59</v>
      </c>
      <c r="D26" t="s">
        <v>71</v>
      </c>
      <c r="L26" s="105"/>
    </row>
    <row r="27" spans="2:27">
      <c r="B27" s="107" t="s">
        <v>60</v>
      </c>
      <c r="D27" t="s">
        <v>72</v>
      </c>
      <c r="L27" s="105"/>
    </row>
    <row r="28" spans="2:27">
      <c r="B28" s="107" t="s">
        <v>61</v>
      </c>
      <c r="D28" t="s">
        <v>73</v>
      </c>
      <c r="L28" s="105"/>
    </row>
    <row r="29" spans="2:27">
      <c r="B29" s="107" t="s">
        <v>62</v>
      </c>
      <c r="D29" t="s">
        <v>74</v>
      </c>
      <c r="L29" s="105"/>
    </row>
    <row r="30" spans="2:27">
      <c r="B30" s="107" t="s">
        <v>63</v>
      </c>
      <c r="L30" s="105"/>
    </row>
    <row r="31" spans="2:27" ht="15" thickBot="1">
      <c r="B31" s="109" t="s">
        <v>64</v>
      </c>
      <c r="C31" s="32"/>
      <c r="D31" s="32"/>
      <c r="E31" s="32"/>
      <c r="F31" s="32"/>
      <c r="G31" s="32"/>
      <c r="H31" s="32"/>
      <c r="I31" s="32"/>
      <c r="J31" s="32"/>
      <c r="K31" s="32"/>
      <c r="L31" s="110"/>
    </row>
    <row r="32" spans="2:27">
      <c r="N32" s="44"/>
      <c r="AA32" s="41"/>
    </row>
    <row r="33" spans="14:14">
      <c r="N33" s="4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B2406-BE5C-4A5F-A701-AEEDDCB11EF5}">
  <sheetPr>
    <tabColor theme="5" tint="0.59999389629810485"/>
  </sheetPr>
  <dimension ref="A1:AI30"/>
  <sheetViews>
    <sheetView showGridLines="0" topLeftCell="B1" zoomScale="70" zoomScaleNormal="70" workbookViewId="0">
      <selection activeCell="B21" sqref="A21:XFD21"/>
    </sheetView>
  </sheetViews>
  <sheetFormatPr defaultRowHeight="14.4"/>
  <cols>
    <col min="1" max="1" width="7.21875" bestFit="1" customWidth="1"/>
    <col min="2" max="2" width="6.77734375" bestFit="1" customWidth="1"/>
    <col min="3" max="3" width="6" bestFit="1" customWidth="1"/>
    <col min="4" max="4" width="7.88671875" bestFit="1" customWidth="1"/>
    <col min="5" max="5" width="13.33203125" bestFit="1" customWidth="1"/>
    <col min="6" max="6" width="14.88671875" hidden="1" customWidth="1"/>
    <col min="7" max="7" width="13.33203125" bestFit="1" customWidth="1"/>
    <col min="8" max="8" width="11.5546875" bestFit="1" customWidth="1"/>
    <col min="9" max="9" width="11.88671875" bestFit="1" customWidth="1"/>
    <col min="10" max="10" width="13" hidden="1" customWidth="1"/>
    <col min="11" max="15" width="13" bestFit="1" customWidth="1"/>
    <col min="16" max="16" width="13" hidden="1" customWidth="1"/>
    <col min="17" max="17" width="13.44140625" hidden="1" customWidth="1"/>
    <col min="18" max="18" width="5.6640625" style="94" bestFit="1" customWidth="1"/>
    <col min="19" max="19" width="7.21875" bestFit="1" customWidth="1"/>
    <col min="20" max="20" width="6.77734375" bestFit="1" customWidth="1"/>
    <col min="21" max="21" width="6.6640625" bestFit="1" customWidth="1"/>
    <col min="22" max="22" width="7.88671875" bestFit="1" customWidth="1"/>
    <col min="23" max="23" width="13.33203125" bestFit="1" customWidth="1"/>
    <col min="24" max="24" width="14.88671875" hidden="1" customWidth="1"/>
    <col min="25" max="25" width="13.33203125" bestFit="1" customWidth="1"/>
    <col min="26" max="26" width="11.5546875" bestFit="1" customWidth="1"/>
    <col min="27" max="27" width="11.88671875" bestFit="1" customWidth="1"/>
    <col min="28" max="28" width="13" hidden="1" customWidth="1"/>
    <col min="29" max="33" width="13" bestFit="1" customWidth="1"/>
    <col min="34" max="34" width="13" hidden="1" customWidth="1"/>
    <col min="35" max="35" width="13.44140625" hidden="1" customWidth="1"/>
  </cols>
  <sheetData>
    <row r="1" spans="1:35" s="12" customFormat="1">
      <c r="A1" s="12" t="s">
        <v>5</v>
      </c>
      <c r="B1" s="12" t="s">
        <v>31</v>
      </c>
      <c r="C1" s="12" t="s">
        <v>65</v>
      </c>
      <c r="D1" s="12" t="s">
        <v>150</v>
      </c>
      <c r="E1" s="12" t="s">
        <v>49</v>
      </c>
      <c r="F1" s="12" t="s">
        <v>50</v>
      </c>
      <c r="G1" s="12" t="s">
        <v>51</v>
      </c>
      <c r="H1" s="12" t="s">
        <v>52</v>
      </c>
      <c r="I1" s="12" t="s">
        <v>53</v>
      </c>
      <c r="J1" s="12" t="s">
        <v>76</v>
      </c>
      <c r="K1" s="12" t="s">
        <v>77</v>
      </c>
      <c r="L1" s="12" t="s">
        <v>54</v>
      </c>
      <c r="M1" s="12" t="s">
        <v>55</v>
      </c>
      <c r="N1" s="12" t="s">
        <v>56</v>
      </c>
      <c r="O1" s="12" t="s">
        <v>57</v>
      </c>
      <c r="P1" s="12" t="s">
        <v>78</v>
      </c>
      <c r="Q1" s="12" t="s">
        <v>68</v>
      </c>
      <c r="R1" s="171" t="s">
        <v>151</v>
      </c>
      <c r="S1" s="12" t="s">
        <v>5</v>
      </c>
      <c r="T1" s="12" t="s">
        <v>31</v>
      </c>
      <c r="U1" s="12" t="s">
        <v>65</v>
      </c>
      <c r="V1" s="12" t="s">
        <v>150</v>
      </c>
      <c r="W1" s="12" t="s">
        <v>49</v>
      </c>
      <c r="X1" s="12" t="s">
        <v>50</v>
      </c>
      <c r="Y1" s="12" t="s">
        <v>51</v>
      </c>
      <c r="Z1" s="12" t="s">
        <v>52</v>
      </c>
      <c r="AA1" s="12" t="s">
        <v>53</v>
      </c>
      <c r="AB1" s="12" t="s">
        <v>76</v>
      </c>
      <c r="AC1" s="12" t="s">
        <v>77</v>
      </c>
      <c r="AD1" s="12" t="s">
        <v>54</v>
      </c>
      <c r="AE1" s="12" t="s">
        <v>55</v>
      </c>
      <c r="AF1" s="12" t="s">
        <v>56</v>
      </c>
      <c r="AG1" s="12" t="s">
        <v>57</v>
      </c>
      <c r="AH1" s="12" t="s">
        <v>78</v>
      </c>
      <c r="AI1" s="12" t="s">
        <v>68</v>
      </c>
    </row>
    <row r="2" spans="1:35">
      <c r="A2" t="s">
        <v>37</v>
      </c>
      <c r="B2">
        <v>1</v>
      </c>
      <c r="C2">
        <v>2192</v>
      </c>
      <c r="D2" s="16">
        <f>C2/SUM($C$2:$C$13)</f>
        <v>7.7047451669595785E-2</v>
      </c>
      <c r="E2" s="21">
        <v>90002.533111313795</v>
      </c>
      <c r="F2" s="21">
        <v>80000</v>
      </c>
      <c r="G2" s="21">
        <v>60262.039981403497</v>
      </c>
      <c r="H2" s="21">
        <v>7000</v>
      </c>
      <c r="I2" s="21">
        <v>1020000</v>
      </c>
      <c r="J2" s="21">
        <v>15000</v>
      </c>
      <c r="K2" s="21">
        <v>35000</v>
      </c>
      <c r="L2" s="21">
        <v>55000</v>
      </c>
      <c r="M2" s="26">
        <v>80000</v>
      </c>
      <c r="N2" s="21">
        <v>110000</v>
      </c>
      <c r="O2" s="21">
        <v>151000</v>
      </c>
      <c r="P2" s="21">
        <v>270000</v>
      </c>
      <c r="Q2" s="21">
        <v>197285552.58000001</v>
      </c>
      <c r="R2" s="111">
        <f>D2-V2</f>
        <v>-2.6134230051293034E-3</v>
      </c>
      <c r="S2" t="s">
        <v>36</v>
      </c>
      <c r="T2">
        <v>1</v>
      </c>
      <c r="U2">
        <v>3796</v>
      </c>
      <c r="V2" s="16">
        <f t="shared" ref="V2:V13" si="0">U2/SUM($U$2:$U$13)</f>
        <v>7.9660874674725088E-2</v>
      </c>
      <c r="W2" s="21">
        <v>94059.2272918862</v>
      </c>
      <c r="X2" s="21">
        <v>80550</v>
      </c>
      <c r="Y2" s="21">
        <v>66549.408382798603</v>
      </c>
      <c r="Z2" s="21">
        <v>7000</v>
      </c>
      <c r="AA2" s="21">
        <v>1020000</v>
      </c>
      <c r="AB2" s="21">
        <v>14000</v>
      </c>
      <c r="AC2" s="21">
        <v>35000</v>
      </c>
      <c r="AD2" s="21">
        <v>55000</v>
      </c>
      <c r="AE2" s="26">
        <v>80550</v>
      </c>
      <c r="AF2" s="21">
        <v>115000</v>
      </c>
      <c r="AG2" s="21">
        <v>160000</v>
      </c>
      <c r="AH2" s="21">
        <v>315250</v>
      </c>
      <c r="AI2" s="21">
        <v>357048826.80000001</v>
      </c>
    </row>
    <row r="3" spans="1:35">
      <c r="A3" t="s">
        <v>37</v>
      </c>
      <c r="B3">
        <v>2</v>
      </c>
      <c r="C3">
        <v>2282</v>
      </c>
      <c r="D3" s="16">
        <f t="shared" ref="D3:D13" si="1">C3/SUM($C$2:$C$13)</f>
        <v>8.0210896309314592E-2</v>
      </c>
      <c r="E3" s="21">
        <v>89992.281021034098</v>
      </c>
      <c r="F3" s="21">
        <v>79684</v>
      </c>
      <c r="G3" s="21">
        <v>61536.838797679797</v>
      </c>
      <c r="H3" s="21">
        <v>7000</v>
      </c>
      <c r="I3" s="21">
        <v>1251000</v>
      </c>
      <c r="J3" s="21">
        <v>16000</v>
      </c>
      <c r="K3" s="21">
        <v>35000</v>
      </c>
      <c r="L3" s="21">
        <v>54000</v>
      </c>
      <c r="M3" s="26">
        <v>79684</v>
      </c>
      <c r="N3" s="21">
        <v>110000</v>
      </c>
      <c r="O3" s="21">
        <v>155000</v>
      </c>
      <c r="P3" s="21">
        <v>302000</v>
      </c>
      <c r="Q3" s="21">
        <v>205362385.28999999</v>
      </c>
      <c r="R3" s="111">
        <f t="shared" ref="R3:R13" si="2">D3-V3</f>
        <v>-1.0658601751981217E-3</v>
      </c>
      <c r="S3" t="s">
        <v>36</v>
      </c>
      <c r="T3">
        <v>2</v>
      </c>
      <c r="U3">
        <v>3873</v>
      </c>
      <c r="V3" s="16">
        <f t="shared" si="0"/>
        <v>8.1276756484512713E-2</v>
      </c>
      <c r="W3" s="21">
        <v>94119.035770720293</v>
      </c>
      <c r="X3" s="21">
        <v>80000</v>
      </c>
      <c r="Y3" s="21">
        <v>70164.378146585994</v>
      </c>
      <c r="Z3" s="21">
        <v>7000</v>
      </c>
      <c r="AA3" s="21">
        <v>1510000</v>
      </c>
      <c r="AB3" s="21">
        <v>14000</v>
      </c>
      <c r="AC3" s="21">
        <v>35000</v>
      </c>
      <c r="AD3" s="21">
        <v>55000</v>
      </c>
      <c r="AE3" s="26">
        <v>80000</v>
      </c>
      <c r="AF3" s="21">
        <v>115000</v>
      </c>
      <c r="AG3" s="21">
        <v>158000</v>
      </c>
      <c r="AH3" s="21">
        <v>310000</v>
      </c>
      <c r="AI3" s="21">
        <v>364523025.54000002</v>
      </c>
    </row>
    <row r="4" spans="1:35">
      <c r="A4" t="s">
        <v>37</v>
      </c>
      <c r="B4">
        <v>3</v>
      </c>
      <c r="C4">
        <v>2707</v>
      </c>
      <c r="D4" s="16">
        <f t="shared" si="1"/>
        <v>9.5149384885764493E-2</v>
      </c>
      <c r="E4" s="21">
        <v>89457.323010712906</v>
      </c>
      <c r="F4" s="21">
        <v>80000</v>
      </c>
      <c r="G4" s="21">
        <v>57912.352272606498</v>
      </c>
      <c r="H4" s="21">
        <v>7000</v>
      </c>
      <c r="I4" s="21">
        <v>1020000</v>
      </c>
      <c r="J4" s="21">
        <v>14000</v>
      </c>
      <c r="K4" s="21">
        <v>35000</v>
      </c>
      <c r="L4" s="21">
        <v>55000</v>
      </c>
      <c r="M4" s="26">
        <v>80000</v>
      </c>
      <c r="N4" s="21">
        <v>110000</v>
      </c>
      <c r="O4" s="21">
        <v>151000</v>
      </c>
      <c r="P4" s="21">
        <v>269700</v>
      </c>
      <c r="Q4" s="21">
        <v>242160973.38999999</v>
      </c>
      <c r="R4" s="111">
        <f t="shared" si="2"/>
        <v>-1.5307124868536581E-3</v>
      </c>
      <c r="S4" t="s">
        <v>36</v>
      </c>
      <c r="T4">
        <v>3</v>
      </c>
      <c r="U4">
        <v>4607</v>
      </c>
      <c r="V4" s="16">
        <f t="shared" si="0"/>
        <v>9.6680097372618151E-2</v>
      </c>
      <c r="W4" s="21">
        <v>94266.035886694095</v>
      </c>
      <c r="X4" s="21">
        <v>82000</v>
      </c>
      <c r="Y4" s="21">
        <v>64415.739291143698</v>
      </c>
      <c r="Z4" s="21">
        <v>7000</v>
      </c>
      <c r="AA4" s="21">
        <v>1105000</v>
      </c>
      <c r="AB4" s="21">
        <v>14406</v>
      </c>
      <c r="AC4" s="21">
        <v>35000</v>
      </c>
      <c r="AD4" s="21">
        <v>55000</v>
      </c>
      <c r="AE4" s="26">
        <v>82000</v>
      </c>
      <c r="AF4" s="21">
        <v>115000</v>
      </c>
      <c r="AG4" s="21">
        <v>160000</v>
      </c>
      <c r="AH4" s="21">
        <v>314879.99999999901</v>
      </c>
      <c r="AI4" s="21">
        <v>434283627.32999998</v>
      </c>
    </row>
    <row r="5" spans="1:35">
      <c r="A5" t="s">
        <v>37</v>
      </c>
      <c r="B5">
        <v>4</v>
      </c>
      <c r="C5">
        <v>2237</v>
      </c>
      <c r="D5" s="16">
        <f t="shared" si="1"/>
        <v>7.8629173989455181E-2</v>
      </c>
      <c r="E5" s="21">
        <v>89133.153875726406</v>
      </c>
      <c r="F5" s="21">
        <v>80000</v>
      </c>
      <c r="G5" s="21">
        <v>55643.720673199699</v>
      </c>
      <c r="H5" s="21">
        <v>8000</v>
      </c>
      <c r="I5" s="21">
        <v>1052000</v>
      </c>
      <c r="J5" s="21">
        <v>16000</v>
      </c>
      <c r="K5" s="21">
        <v>35000</v>
      </c>
      <c r="L5" s="21">
        <v>55000</v>
      </c>
      <c r="M5" s="26">
        <v>80000</v>
      </c>
      <c r="N5" s="21">
        <v>110000</v>
      </c>
      <c r="O5" s="21">
        <v>150000</v>
      </c>
      <c r="P5" s="21">
        <v>260000</v>
      </c>
      <c r="Q5" s="21">
        <v>199390865.22</v>
      </c>
      <c r="R5" s="111">
        <f t="shared" si="2"/>
        <v>-2.2068874560245422E-3</v>
      </c>
      <c r="S5" t="s">
        <v>36</v>
      </c>
      <c r="T5">
        <v>4</v>
      </c>
      <c r="U5">
        <v>3852</v>
      </c>
      <c r="V5" s="16">
        <f t="shared" si="0"/>
        <v>8.0836061445479723E-2</v>
      </c>
      <c r="W5" s="21">
        <v>95996.464280892993</v>
      </c>
      <c r="X5" s="21">
        <v>82000</v>
      </c>
      <c r="Y5" s="21">
        <v>72660.240310784793</v>
      </c>
      <c r="Z5" s="21">
        <v>7000</v>
      </c>
      <c r="AA5" s="21">
        <v>1152727</v>
      </c>
      <c r="AB5" s="21">
        <v>13000</v>
      </c>
      <c r="AC5" s="21">
        <v>35000</v>
      </c>
      <c r="AD5" s="21">
        <v>55000</v>
      </c>
      <c r="AE5" s="26">
        <v>82000</v>
      </c>
      <c r="AF5" s="21">
        <v>117000</v>
      </c>
      <c r="AG5" s="21">
        <v>160000</v>
      </c>
      <c r="AH5" s="21">
        <v>320000</v>
      </c>
      <c r="AI5" s="21">
        <v>369778380.41000003</v>
      </c>
    </row>
    <row r="6" spans="1:35">
      <c r="A6" t="s">
        <v>37</v>
      </c>
      <c r="B6">
        <v>5</v>
      </c>
      <c r="C6">
        <v>2304</v>
      </c>
      <c r="D6" s="16">
        <f t="shared" si="1"/>
        <v>8.0984182776801403E-2</v>
      </c>
      <c r="E6" s="21">
        <v>87567.525403645806</v>
      </c>
      <c r="F6" s="21">
        <v>78000</v>
      </c>
      <c r="G6" s="21">
        <v>50867.648098145197</v>
      </c>
      <c r="H6" s="21">
        <v>8000</v>
      </c>
      <c r="I6" s="21">
        <v>755000</v>
      </c>
      <c r="J6" s="21">
        <v>16000</v>
      </c>
      <c r="K6" s="21">
        <v>35300</v>
      </c>
      <c r="L6" s="21">
        <v>54000</v>
      </c>
      <c r="M6" s="26">
        <v>78000</v>
      </c>
      <c r="N6" s="21">
        <v>110000</v>
      </c>
      <c r="O6" s="21">
        <v>150000</v>
      </c>
      <c r="P6" s="21">
        <v>255000</v>
      </c>
      <c r="Q6" s="21">
        <v>201755578.53</v>
      </c>
      <c r="R6" s="111">
        <f t="shared" si="2"/>
        <v>1.0295114093876595E-3</v>
      </c>
      <c r="S6" t="s">
        <v>36</v>
      </c>
      <c r="T6">
        <v>5</v>
      </c>
      <c r="U6">
        <v>3810</v>
      </c>
      <c r="V6" s="16">
        <f t="shared" si="0"/>
        <v>7.9954671367413743E-2</v>
      </c>
      <c r="W6" s="21">
        <v>93979.844475065605</v>
      </c>
      <c r="X6" s="21">
        <v>80000</v>
      </c>
      <c r="Y6" s="21">
        <v>69657.362652394499</v>
      </c>
      <c r="Z6" s="21">
        <v>7000</v>
      </c>
      <c r="AA6" s="21">
        <v>1250000</v>
      </c>
      <c r="AB6" s="21">
        <v>15500</v>
      </c>
      <c r="AC6" s="21">
        <v>35000</v>
      </c>
      <c r="AD6" s="21">
        <v>53000</v>
      </c>
      <c r="AE6" s="26">
        <v>80000</v>
      </c>
      <c r="AF6" s="21">
        <v>113000</v>
      </c>
      <c r="AG6" s="21">
        <v>160000</v>
      </c>
      <c r="AH6" s="21">
        <v>320000</v>
      </c>
      <c r="AI6" s="21">
        <v>358063207.44999999</v>
      </c>
    </row>
    <row r="7" spans="1:35">
      <c r="A7" t="s">
        <v>37</v>
      </c>
      <c r="B7">
        <v>6</v>
      </c>
      <c r="C7">
        <v>2512</v>
      </c>
      <c r="D7" s="16">
        <f t="shared" si="1"/>
        <v>8.8295254833040418E-2</v>
      </c>
      <c r="E7" s="21">
        <v>87772.173375796105</v>
      </c>
      <c r="F7" s="21">
        <v>77500</v>
      </c>
      <c r="G7" s="21">
        <v>58388.186874171799</v>
      </c>
      <c r="H7" s="21">
        <v>10000</v>
      </c>
      <c r="I7" s="21">
        <v>1011000</v>
      </c>
      <c r="J7" s="21">
        <v>15000</v>
      </c>
      <c r="K7" s="21">
        <v>35000</v>
      </c>
      <c r="L7" s="21">
        <v>54000</v>
      </c>
      <c r="M7" s="26">
        <v>77500</v>
      </c>
      <c r="N7" s="21">
        <v>110000</v>
      </c>
      <c r="O7" s="21">
        <v>150000</v>
      </c>
      <c r="P7" s="21">
        <v>274737.429999999</v>
      </c>
      <c r="Q7" s="21">
        <v>220483699.52000001</v>
      </c>
      <c r="R7" s="111">
        <f t="shared" si="2"/>
        <v>-3.2641896868879083E-4</v>
      </c>
      <c r="S7" t="s">
        <v>36</v>
      </c>
      <c r="T7">
        <v>6</v>
      </c>
      <c r="U7">
        <v>4223</v>
      </c>
      <c r="V7" s="16">
        <f t="shared" si="0"/>
        <v>8.8621673801729209E-2</v>
      </c>
      <c r="W7" s="21">
        <v>96194.837811981997</v>
      </c>
      <c r="X7" s="21">
        <v>81000</v>
      </c>
      <c r="Y7" s="21">
        <v>80521.975376234899</v>
      </c>
      <c r="Z7" s="21">
        <v>7000</v>
      </c>
      <c r="AA7" s="21">
        <v>3010000</v>
      </c>
      <c r="AB7" s="21">
        <v>14110</v>
      </c>
      <c r="AC7" s="21">
        <v>35000</v>
      </c>
      <c r="AD7" s="21">
        <v>55000</v>
      </c>
      <c r="AE7" s="26">
        <v>81000</v>
      </c>
      <c r="AF7" s="21">
        <v>115000</v>
      </c>
      <c r="AG7" s="21">
        <v>160000</v>
      </c>
      <c r="AH7" s="21">
        <v>320000</v>
      </c>
      <c r="AI7" s="21">
        <v>406230800.07999998</v>
      </c>
    </row>
    <row r="8" spans="1:35">
      <c r="A8" t="s">
        <v>37</v>
      </c>
      <c r="B8">
        <v>7</v>
      </c>
      <c r="C8">
        <v>2427</v>
      </c>
      <c r="D8" s="16">
        <f t="shared" si="1"/>
        <v>8.530755711775044E-2</v>
      </c>
      <c r="E8" s="21">
        <v>88320.492154923704</v>
      </c>
      <c r="F8" s="21">
        <v>80000</v>
      </c>
      <c r="G8" s="21">
        <v>54937.108199838702</v>
      </c>
      <c r="H8" s="21">
        <v>7500</v>
      </c>
      <c r="I8" s="21">
        <v>605000</v>
      </c>
      <c r="J8" s="21">
        <v>15000</v>
      </c>
      <c r="K8" s="21">
        <v>35000</v>
      </c>
      <c r="L8" s="21">
        <v>53000</v>
      </c>
      <c r="M8" s="26">
        <v>80000</v>
      </c>
      <c r="N8" s="21">
        <v>110000</v>
      </c>
      <c r="O8" s="21">
        <v>150000</v>
      </c>
      <c r="P8" s="21">
        <v>290919.99999999802</v>
      </c>
      <c r="Q8" s="21">
        <v>214353834.46000001</v>
      </c>
      <c r="R8" s="111">
        <f t="shared" si="2"/>
        <v>1.1557901404986998E-3</v>
      </c>
      <c r="S8" t="s">
        <v>36</v>
      </c>
      <c r="T8">
        <v>7</v>
      </c>
      <c r="U8">
        <v>4010</v>
      </c>
      <c r="V8" s="16">
        <f t="shared" si="0"/>
        <v>8.4151766977251741E-2</v>
      </c>
      <c r="W8" s="21">
        <v>94034.530194513703</v>
      </c>
      <c r="X8" s="21">
        <v>82000</v>
      </c>
      <c r="Y8" s="21">
        <v>62531.698260179401</v>
      </c>
      <c r="Z8" s="21">
        <v>7000</v>
      </c>
      <c r="AA8" s="21">
        <v>1102727</v>
      </c>
      <c r="AB8" s="21">
        <v>16000</v>
      </c>
      <c r="AC8" s="21">
        <v>35000</v>
      </c>
      <c r="AD8" s="21">
        <v>55000</v>
      </c>
      <c r="AE8" s="26">
        <v>82000</v>
      </c>
      <c r="AF8" s="21">
        <v>115000</v>
      </c>
      <c r="AG8" s="21">
        <v>160000</v>
      </c>
      <c r="AH8" s="21">
        <v>311819.99999999901</v>
      </c>
      <c r="AI8" s="21">
        <v>377078466.07999998</v>
      </c>
    </row>
    <row r="9" spans="1:35">
      <c r="A9" t="s">
        <v>37</v>
      </c>
      <c r="B9">
        <v>8</v>
      </c>
      <c r="C9">
        <v>1660</v>
      </c>
      <c r="D9" s="16">
        <f t="shared" si="1"/>
        <v>5.8347978910369067E-2</v>
      </c>
      <c r="E9" s="21">
        <v>88689.7879879518</v>
      </c>
      <c r="F9" s="21">
        <v>80000</v>
      </c>
      <c r="G9" s="21">
        <v>54178.230462039202</v>
      </c>
      <c r="H9" s="21">
        <v>10000</v>
      </c>
      <c r="I9" s="21">
        <v>515000</v>
      </c>
      <c r="J9" s="21">
        <v>17000</v>
      </c>
      <c r="K9" s="21">
        <v>35000</v>
      </c>
      <c r="L9" s="21">
        <v>52000</v>
      </c>
      <c r="M9" s="26">
        <v>80000</v>
      </c>
      <c r="N9" s="21">
        <v>110000</v>
      </c>
      <c r="O9" s="21">
        <v>152000</v>
      </c>
      <c r="P9" s="21">
        <v>300410</v>
      </c>
      <c r="Q9" s="21">
        <v>147225048.06</v>
      </c>
      <c r="R9" s="111">
        <f t="shared" si="2"/>
        <v>1.519304353162651E-3</v>
      </c>
      <c r="S9" t="s">
        <v>36</v>
      </c>
      <c r="T9">
        <v>8</v>
      </c>
      <c r="U9">
        <v>2708</v>
      </c>
      <c r="V9" s="16">
        <f t="shared" si="0"/>
        <v>5.6828674557206416E-2</v>
      </c>
      <c r="W9" s="21">
        <v>93857.759486705996</v>
      </c>
      <c r="X9" s="21">
        <v>80000</v>
      </c>
      <c r="Y9" s="21">
        <v>64583.259923850601</v>
      </c>
      <c r="Z9" s="21">
        <v>8000</v>
      </c>
      <c r="AA9" s="21">
        <v>710000</v>
      </c>
      <c r="AB9" s="21">
        <v>16000</v>
      </c>
      <c r="AC9" s="21">
        <v>35000</v>
      </c>
      <c r="AD9" s="21">
        <v>55000</v>
      </c>
      <c r="AE9" s="26">
        <v>80000</v>
      </c>
      <c r="AF9" s="21">
        <v>115000</v>
      </c>
      <c r="AG9" s="21">
        <v>155675.9</v>
      </c>
      <c r="AH9" s="21">
        <v>324789.99999999901</v>
      </c>
      <c r="AI9" s="21">
        <v>254166812.69</v>
      </c>
    </row>
    <row r="10" spans="1:35">
      <c r="A10" t="s">
        <v>37</v>
      </c>
      <c r="B10">
        <v>9</v>
      </c>
      <c r="C10">
        <v>1662</v>
      </c>
      <c r="D10" s="16">
        <f t="shared" si="1"/>
        <v>5.8418277680140594E-2</v>
      </c>
      <c r="E10" s="21">
        <v>84714.667184115504</v>
      </c>
      <c r="F10" s="21">
        <v>75900</v>
      </c>
      <c r="G10" s="21">
        <v>50796.798011268402</v>
      </c>
      <c r="H10" s="21">
        <v>7000</v>
      </c>
      <c r="I10" s="21">
        <v>725000</v>
      </c>
      <c r="J10" s="21">
        <v>14610</v>
      </c>
      <c r="K10" s="21">
        <v>32000</v>
      </c>
      <c r="L10" s="21">
        <v>50000</v>
      </c>
      <c r="M10" s="26">
        <v>75900</v>
      </c>
      <c r="N10" s="21">
        <v>107000</v>
      </c>
      <c r="O10" s="21">
        <v>145000</v>
      </c>
      <c r="P10" s="21">
        <v>231169.99999999901</v>
      </c>
      <c r="Q10" s="21">
        <v>140795776.86000001</v>
      </c>
      <c r="R10" s="111">
        <f t="shared" si="2"/>
        <v>-1.4952621502967445E-3</v>
      </c>
      <c r="S10" t="s">
        <v>36</v>
      </c>
      <c r="T10">
        <v>9</v>
      </c>
      <c r="U10">
        <v>2855</v>
      </c>
      <c r="V10" s="16">
        <f t="shared" si="0"/>
        <v>5.9913539830437339E-2</v>
      </c>
      <c r="W10" s="21">
        <v>94339.997642732007</v>
      </c>
      <c r="X10" s="21">
        <v>81000</v>
      </c>
      <c r="Y10" s="21">
        <v>64495.943870669304</v>
      </c>
      <c r="Z10" s="21">
        <v>8000</v>
      </c>
      <c r="AA10" s="21">
        <v>1025000</v>
      </c>
      <c r="AB10" s="21">
        <v>14908</v>
      </c>
      <c r="AC10" s="21">
        <v>35000</v>
      </c>
      <c r="AD10" s="21">
        <v>55000</v>
      </c>
      <c r="AE10" s="26">
        <v>81000</v>
      </c>
      <c r="AF10" s="21">
        <v>115000</v>
      </c>
      <c r="AG10" s="21">
        <v>160000</v>
      </c>
      <c r="AH10" s="21">
        <v>314460</v>
      </c>
      <c r="AI10" s="21">
        <v>269340693.26999998</v>
      </c>
    </row>
    <row r="11" spans="1:35">
      <c r="A11" t="s">
        <v>37</v>
      </c>
      <c r="B11">
        <v>10</v>
      </c>
      <c r="C11">
        <v>2138</v>
      </c>
      <c r="D11" s="16">
        <f t="shared" si="1"/>
        <v>7.5149384885764503E-2</v>
      </c>
      <c r="E11" s="21">
        <v>85977.259115996203</v>
      </c>
      <c r="F11" s="21">
        <v>73500</v>
      </c>
      <c r="G11" s="21">
        <v>54918.792157453099</v>
      </c>
      <c r="H11" s="21">
        <v>7000</v>
      </c>
      <c r="I11" s="21">
        <v>525000</v>
      </c>
      <c r="J11" s="21">
        <v>13000</v>
      </c>
      <c r="K11" s="21">
        <v>32000</v>
      </c>
      <c r="L11" s="21">
        <v>50000</v>
      </c>
      <c r="M11" s="26">
        <v>73500</v>
      </c>
      <c r="N11" s="21">
        <v>110000</v>
      </c>
      <c r="O11" s="21">
        <v>150000</v>
      </c>
      <c r="P11" s="21">
        <v>301260</v>
      </c>
      <c r="Q11" s="21">
        <v>183819379.99000001</v>
      </c>
      <c r="R11" s="111">
        <f t="shared" si="2"/>
        <v>8.3980711358284943E-4</v>
      </c>
      <c r="S11" t="s">
        <v>36</v>
      </c>
      <c r="T11">
        <v>10</v>
      </c>
      <c r="U11">
        <v>3541</v>
      </c>
      <c r="V11" s="16">
        <f t="shared" si="0"/>
        <v>7.4309577772181654E-2</v>
      </c>
      <c r="W11" s="21">
        <v>92441.990900875404</v>
      </c>
      <c r="X11" s="21">
        <v>80000</v>
      </c>
      <c r="Y11" s="21">
        <v>70012.668648127394</v>
      </c>
      <c r="Z11" s="21">
        <v>7000</v>
      </c>
      <c r="AA11" s="21">
        <v>1211811</v>
      </c>
      <c r="AB11" s="21">
        <v>12000</v>
      </c>
      <c r="AC11" s="21">
        <v>32000</v>
      </c>
      <c r="AD11" s="21">
        <v>55000</v>
      </c>
      <c r="AE11" s="26">
        <v>80000</v>
      </c>
      <c r="AF11" s="21">
        <v>110000</v>
      </c>
      <c r="AG11" s="21">
        <v>155000</v>
      </c>
      <c r="AH11" s="21">
        <v>350000</v>
      </c>
      <c r="AI11" s="21">
        <v>327337089.77999997</v>
      </c>
    </row>
    <row r="12" spans="1:35">
      <c r="A12" t="s">
        <v>37</v>
      </c>
      <c r="B12">
        <v>11</v>
      </c>
      <c r="C12">
        <v>2661</v>
      </c>
      <c r="D12" s="16">
        <f t="shared" si="1"/>
        <v>9.3532513181019336E-2</v>
      </c>
      <c r="E12" s="21">
        <v>86317.450725291201</v>
      </c>
      <c r="F12" s="21">
        <v>80000</v>
      </c>
      <c r="G12" s="21">
        <v>50758.8956897713</v>
      </c>
      <c r="H12" s="21">
        <v>8000</v>
      </c>
      <c r="I12" s="21">
        <v>510000</v>
      </c>
      <c r="J12" s="21">
        <v>14000</v>
      </c>
      <c r="K12" s="21">
        <v>32000</v>
      </c>
      <c r="L12" s="21">
        <v>52000</v>
      </c>
      <c r="M12" s="26">
        <v>80000</v>
      </c>
      <c r="N12" s="21">
        <v>110000</v>
      </c>
      <c r="O12" s="21">
        <v>150000</v>
      </c>
      <c r="P12" s="21">
        <v>255000</v>
      </c>
      <c r="Q12" s="21">
        <v>229690736.38</v>
      </c>
      <c r="R12" s="111">
        <f t="shared" si="2"/>
        <v>6.0881637920619236E-4</v>
      </c>
      <c r="S12" t="s">
        <v>36</v>
      </c>
      <c r="T12">
        <v>11</v>
      </c>
      <c r="U12">
        <v>4428</v>
      </c>
      <c r="V12" s="16">
        <f t="shared" si="0"/>
        <v>9.2923696801813144E-2</v>
      </c>
      <c r="W12" s="21">
        <v>93668.9838414634</v>
      </c>
      <c r="X12" s="21">
        <v>80000</v>
      </c>
      <c r="Y12" s="21">
        <v>71989.020298883494</v>
      </c>
      <c r="Z12" s="21">
        <v>7000</v>
      </c>
      <c r="AA12" s="21">
        <v>2005000</v>
      </c>
      <c r="AB12" s="21">
        <v>15000</v>
      </c>
      <c r="AC12" s="21">
        <v>35000</v>
      </c>
      <c r="AD12" s="21">
        <v>53475</v>
      </c>
      <c r="AE12" s="26">
        <v>80000</v>
      </c>
      <c r="AF12" s="21">
        <v>114000</v>
      </c>
      <c r="AG12" s="21">
        <v>155000</v>
      </c>
      <c r="AH12" s="21">
        <v>310000</v>
      </c>
      <c r="AI12" s="21">
        <v>414766260.44999999</v>
      </c>
    </row>
    <row r="13" spans="1:35">
      <c r="A13" t="s">
        <v>37</v>
      </c>
      <c r="B13">
        <v>12</v>
      </c>
      <c r="C13">
        <v>3668</v>
      </c>
      <c r="D13" s="16">
        <f t="shared" si="1"/>
        <v>0.12892794376098418</v>
      </c>
      <c r="E13" s="21">
        <v>84486.173042529903</v>
      </c>
      <c r="F13" s="21">
        <v>75000</v>
      </c>
      <c r="G13" s="21">
        <v>56372.1726488942</v>
      </c>
      <c r="H13" s="21">
        <v>7000</v>
      </c>
      <c r="I13" s="21">
        <v>1060000</v>
      </c>
      <c r="J13" s="21">
        <v>11000</v>
      </c>
      <c r="K13" s="21">
        <v>30000</v>
      </c>
      <c r="L13" s="21">
        <v>50000</v>
      </c>
      <c r="M13" s="26">
        <v>75000</v>
      </c>
      <c r="N13" s="21">
        <v>107000</v>
      </c>
      <c r="O13" s="21">
        <v>150000</v>
      </c>
      <c r="P13" s="21">
        <v>252000</v>
      </c>
      <c r="Q13" s="21">
        <v>309895282.72000003</v>
      </c>
      <c r="R13" s="111">
        <f t="shared" si="2"/>
        <v>4.0853348463531086E-3</v>
      </c>
      <c r="S13" t="s">
        <v>36</v>
      </c>
      <c r="T13">
        <v>12</v>
      </c>
      <c r="U13">
        <v>5949</v>
      </c>
      <c r="V13" s="16">
        <f t="shared" si="0"/>
        <v>0.12484260891463107</v>
      </c>
      <c r="W13" s="21">
        <v>89907.0789141032</v>
      </c>
      <c r="X13" s="21">
        <v>80000</v>
      </c>
      <c r="Y13" s="21">
        <v>64696.602236328399</v>
      </c>
      <c r="Z13" s="21">
        <v>7000</v>
      </c>
      <c r="AA13" s="21">
        <v>1260000</v>
      </c>
      <c r="AB13" s="21">
        <v>11000</v>
      </c>
      <c r="AC13" s="21">
        <v>30000</v>
      </c>
      <c r="AD13" s="21">
        <v>51000</v>
      </c>
      <c r="AE13" s="26">
        <v>80000</v>
      </c>
      <c r="AF13" s="21">
        <v>110000</v>
      </c>
      <c r="AG13" s="21">
        <v>157000</v>
      </c>
      <c r="AH13" s="21">
        <v>305000</v>
      </c>
      <c r="AI13" s="21">
        <v>534857212.45999998</v>
      </c>
    </row>
    <row r="15" spans="1:35" s="12" customFormat="1">
      <c r="A15" s="12" t="s">
        <v>5</v>
      </c>
      <c r="B15" s="12" t="s">
        <v>25</v>
      </c>
      <c r="C15" s="12" t="s">
        <v>65</v>
      </c>
      <c r="D15" s="12" t="s">
        <v>150</v>
      </c>
      <c r="E15" s="12" t="s">
        <v>49</v>
      </c>
      <c r="F15" s="12" t="s">
        <v>50</v>
      </c>
      <c r="G15" s="12" t="s">
        <v>51</v>
      </c>
      <c r="H15" s="12" t="s">
        <v>52</v>
      </c>
      <c r="I15" s="12" t="s">
        <v>53</v>
      </c>
      <c r="J15" s="12" t="s">
        <v>76</v>
      </c>
      <c r="K15" s="12" t="s">
        <v>77</v>
      </c>
      <c r="L15" s="12" t="s">
        <v>54</v>
      </c>
      <c r="M15" s="12" t="s">
        <v>55</v>
      </c>
      <c r="N15" s="12" t="s">
        <v>56</v>
      </c>
      <c r="O15" s="12" t="s">
        <v>57</v>
      </c>
      <c r="P15" s="12" t="s">
        <v>78</v>
      </c>
      <c r="Q15" s="12" t="s">
        <v>68</v>
      </c>
      <c r="R15" s="171"/>
      <c r="S15" s="12" t="s">
        <v>5</v>
      </c>
      <c r="T15" s="12" t="s">
        <v>25</v>
      </c>
      <c r="U15" s="12" t="s">
        <v>65</v>
      </c>
      <c r="V15" s="12" t="s">
        <v>150</v>
      </c>
      <c r="W15" s="12" t="s">
        <v>49</v>
      </c>
      <c r="X15" s="12" t="s">
        <v>50</v>
      </c>
      <c r="Y15" s="12" t="s">
        <v>51</v>
      </c>
      <c r="Z15" s="12" t="s">
        <v>52</v>
      </c>
      <c r="AA15" s="12" t="s">
        <v>53</v>
      </c>
      <c r="AB15" s="12" t="s">
        <v>76</v>
      </c>
      <c r="AC15" s="12" t="s">
        <v>77</v>
      </c>
      <c r="AD15" s="12" t="s">
        <v>54</v>
      </c>
      <c r="AE15" s="12" t="s">
        <v>55</v>
      </c>
      <c r="AF15" s="12" t="s">
        <v>56</v>
      </c>
      <c r="AG15" s="12" t="s">
        <v>57</v>
      </c>
      <c r="AH15" s="12" t="s">
        <v>78</v>
      </c>
      <c r="AI15" s="12" t="s">
        <v>68</v>
      </c>
    </row>
    <row r="16" spans="1:35">
      <c r="A16" t="s">
        <v>37</v>
      </c>
      <c r="B16">
        <v>1</v>
      </c>
      <c r="C16">
        <v>7104</v>
      </c>
      <c r="D16" s="16">
        <f>C16/SUM($C$16:$C$19)</f>
        <v>0.24970123022847099</v>
      </c>
      <c r="E16">
        <v>88150.474831080996</v>
      </c>
      <c r="F16">
        <v>80000</v>
      </c>
      <c r="G16">
        <v>55633.1162365454</v>
      </c>
      <c r="H16">
        <v>7000</v>
      </c>
      <c r="I16">
        <v>1020000</v>
      </c>
      <c r="J16">
        <v>14000</v>
      </c>
      <c r="K16">
        <v>35000</v>
      </c>
      <c r="L16">
        <v>53000</v>
      </c>
      <c r="M16" s="24">
        <v>80000</v>
      </c>
      <c r="N16">
        <v>110000</v>
      </c>
      <c r="O16">
        <v>150000</v>
      </c>
      <c r="P16">
        <v>260000</v>
      </c>
      <c r="Q16">
        <v>626220973.20000005</v>
      </c>
      <c r="R16" s="111">
        <f t="shared" ref="R16:R19" si="3">D16-V16</f>
        <v>2.0935747260786564E-3</v>
      </c>
      <c r="S16" t="s">
        <v>36</v>
      </c>
      <c r="T16">
        <v>1</v>
      </c>
      <c r="U16">
        <v>11799</v>
      </c>
      <c r="V16" s="16">
        <f>U16/SUM($U$16:$U$19)</f>
        <v>0.24760765550239233</v>
      </c>
      <c r="W16">
        <v>94042.4746902279</v>
      </c>
      <c r="X16">
        <v>80000</v>
      </c>
      <c r="Y16">
        <v>66680.282983530706</v>
      </c>
      <c r="Z16">
        <v>7000</v>
      </c>
      <c r="AA16">
        <v>1211811</v>
      </c>
      <c r="AB16">
        <v>15000</v>
      </c>
      <c r="AC16">
        <v>35000</v>
      </c>
      <c r="AD16">
        <v>55000</v>
      </c>
      <c r="AE16" s="24">
        <v>80000</v>
      </c>
      <c r="AF16">
        <v>115000</v>
      </c>
      <c r="AG16">
        <v>160000</v>
      </c>
      <c r="AH16">
        <v>320000</v>
      </c>
      <c r="AI16">
        <v>1109607158.8699999</v>
      </c>
    </row>
    <row r="17" spans="1:35">
      <c r="A17" t="s">
        <v>37</v>
      </c>
      <c r="B17">
        <v>2</v>
      </c>
      <c r="C17">
        <v>7143</v>
      </c>
      <c r="D17" s="16">
        <f t="shared" ref="D17:D19" si="4">C17/SUM($C$16:$C$19)</f>
        <v>0.2510720562390158</v>
      </c>
      <c r="E17">
        <v>88243.127739045201</v>
      </c>
      <c r="F17">
        <v>78000</v>
      </c>
      <c r="G17">
        <v>58334.458283300199</v>
      </c>
      <c r="H17">
        <v>7000</v>
      </c>
      <c r="I17">
        <v>1251000</v>
      </c>
      <c r="J17">
        <v>15000</v>
      </c>
      <c r="K17">
        <v>35000</v>
      </c>
      <c r="L17">
        <v>52000</v>
      </c>
      <c r="M17" s="24">
        <v>78000</v>
      </c>
      <c r="N17">
        <v>110000</v>
      </c>
      <c r="O17">
        <v>150000</v>
      </c>
      <c r="P17">
        <v>300000</v>
      </c>
      <c r="Q17">
        <v>630320661.44000006</v>
      </c>
      <c r="R17" s="111">
        <f t="shared" si="3"/>
        <v>-4.1952987513309004E-3</v>
      </c>
      <c r="S17" t="s">
        <v>36</v>
      </c>
      <c r="T17">
        <v>2</v>
      </c>
      <c r="U17">
        <v>12164</v>
      </c>
      <c r="V17" s="16">
        <f>U17/SUM($U$16:$U$19)</f>
        <v>0.2552673549903467</v>
      </c>
      <c r="W17">
        <v>94268.418035185794</v>
      </c>
      <c r="X17">
        <v>80000</v>
      </c>
      <c r="Y17">
        <v>70765.303605765206</v>
      </c>
      <c r="Z17">
        <v>7000</v>
      </c>
      <c r="AA17">
        <v>3010000</v>
      </c>
      <c r="AB17">
        <v>14056.699999999901</v>
      </c>
      <c r="AC17">
        <v>35000</v>
      </c>
      <c r="AD17">
        <v>55000</v>
      </c>
      <c r="AE17" s="24">
        <v>80000</v>
      </c>
      <c r="AF17">
        <v>115000</v>
      </c>
      <c r="AG17">
        <v>160000</v>
      </c>
      <c r="AH17">
        <v>320000</v>
      </c>
      <c r="AI17">
        <v>1146681036.98</v>
      </c>
    </row>
    <row r="18" spans="1:35">
      <c r="A18" t="s">
        <v>37</v>
      </c>
      <c r="B18">
        <v>3</v>
      </c>
      <c r="C18">
        <v>7146</v>
      </c>
      <c r="D18" s="16">
        <f t="shared" si="4"/>
        <v>0.25117750439367309</v>
      </c>
      <c r="E18">
        <v>86527.027712006704</v>
      </c>
      <c r="F18">
        <v>77000</v>
      </c>
      <c r="G18">
        <v>55606.676338507103</v>
      </c>
      <c r="H18">
        <v>7000</v>
      </c>
      <c r="I18">
        <v>1052000</v>
      </c>
      <c r="J18">
        <v>14123.5</v>
      </c>
      <c r="K18">
        <v>32000</v>
      </c>
      <c r="L18">
        <v>51000</v>
      </c>
      <c r="M18" s="24">
        <v>77000</v>
      </c>
      <c r="N18">
        <v>110000</v>
      </c>
      <c r="O18">
        <v>150000</v>
      </c>
      <c r="P18">
        <v>258650</v>
      </c>
      <c r="Q18">
        <v>618322140.02999997</v>
      </c>
      <c r="R18" s="111">
        <f t="shared" si="3"/>
        <v>2.3526911644277393E-3</v>
      </c>
      <c r="S18" t="s">
        <v>36</v>
      </c>
      <c r="T18">
        <v>3</v>
      </c>
      <c r="U18">
        <v>11857</v>
      </c>
      <c r="V18" s="16">
        <f>U18/SUM($U$16:$U$19)</f>
        <v>0.24882481322924535</v>
      </c>
      <c r="W18">
        <v>93496.480941216098</v>
      </c>
      <c r="X18">
        <v>80000</v>
      </c>
      <c r="Y18">
        <v>69584.585126604899</v>
      </c>
      <c r="Z18">
        <v>7000</v>
      </c>
      <c r="AA18">
        <v>2005000</v>
      </c>
      <c r="AB18">
        <v>13000</v>
      </c>
      <c r="AC18">
        <v>33000</v>
      </c>
      <c r="AD18">
        <v>54500</v>
      </c>
      <c r="AE18" s="24">
        <v>80000</v>
      </c>
      <c r="AF18">
        <v>115000</v>
      </c>
      <c r="AG18">
        <v>160000</v>
      </c>
      <c r="AH18">
        <v>311760.00000000198</v>
      </c>
      <c r="AI18">
        <v>1108587774.52</v>
      </c>
    </row>
    <row r="19" spans="1:35">
      <c r="A19" t="s">
        <v>37</v>
      </c>
      <c r="B19">
        <v>4</v>
      </c>
      <c r="C19">
        <v>7057</v>
      </c>
      <c r="D19" s="16">
        <f t="shared" si="4"/>
        <v>0.24804920913884007</v>
      </c>
      <c r="E19">
        <v>87481.272258750105</v>
      </c>
      <c r="F19">
        <v>79000</v>
      </c>
      <c r="G19">
        <v>53572.128618804098</v>
      </c>
      <c r="H19">
        <v>7000</v>
      </c>
      <c r="I19">
        <v>855000</v>
      </c>
      <c r="J19">
        <v>15000</v>
      </c>
      <c r="K19">
        <v>34000</v>
      </c>
      <c r="L19">
        <v>52000</v>
      </c>
      <c r="M19" s="24">
        <v>79000</v>
      </c>
      <c r="N19">
        <v>110000</v>
      </c>
      <c r="O19">
        <v>150000</v>
      </c>
      <c r="P19">
        <v>263599.99999999901</v>
      </c>
      <c r="Q19">
        <v>617355338.33000004</v>
      </c>
      <c r="R19" s="111">
        <f t="shared" si="3"/>
        <v>-2.509671391755508E-4</v>
      </c>
      <c r="S19" t="s">
        <v>36</v>
      </c>
      <c r="T19">
        <v>4</v>
      </c>
      <c r="U19">
        <v>11832</v>
      </c>
      <c r="V19" s="16">
        <f>U19/SUM($U$16:$U$19)</f>
        <v>0.24830017627801562</v>
      </c>
      <c r="W19">
        <v>93187.832316599</v>
      </c>
      <c r="X19">
        <v>80000</v>
      </c>
      <c r="Y19">
        <v>67908.714923815802</v>
      </c>
      <c r="Z19">
        <v>7000</v>
      </c>
      <c r="AA19">
        <v>1510000</v>
      </c>
      <c r="AB19">
        <v>13304.73</v>
      </c>
      <c r="AC19">
        <v>33000</v>
      </c>
      <c r="AD19">
        <v>55000</v>
      </c>
      <c r="AE19" s="24">
        <v>80000</v>
      </c>
      <c r="AF19">
        <v>113000</v>
      </c>
      <c r="AG19">
        <v>156000</v>
      </c>
      <c r="AH19">
        <v>315000</v>
      </c>
      <c r="AI19">
        <v>1102598431.97</v>
      </c>
    </row>
    <row r="21" spans="1:35" s="12" customFormat="1">
      <c r="A21" s="12" t="s">
        <v>5</v>
      </c>
      <c r="B21" s="12" t="s">
        <v>27</v>
      </c>
      <c r="C21" s="12" t="s">
        <v>65</v>
      </c>
      <c r="D21" s="12" t="s">
        <v>150</v>
      </c>
      <c r="E21" s="12" t="s">
        <v>49</v>
      </c>
      <c r="F21" s="12" t="s">
        <v>50</v>
      </c>
      <c r="G21" s="12" t="s">
        <v>51</v>
      </c>
      <c r="H21" s="12" t="s">
        <v>52</v>
      </c>
      <c r="I21" s="12" t="s">
        <v>53</v>
      </c>
      <c r="J21" s="12" t="s">
        <v>76</v>
      </c>
      <c r="K21" s="12" t="s">
        <v>77</v>
      </c>
      <c r="L21" s="12" t="s">
        <v>54</v>
      </c>
      <c r="M21" s="12" t="s">
        <v>55</v>
      </c>
      <c r="N21" s="12" t="s">
        <v>56</v>
      </c>
      <c r="O21" s="12" t="s">
        <v>57</v>
      </c>
      <c r="P21" s="12" t="s">
        <v>78</v>
      </c>
      <c r="Q21" s="12" t="s">
        <v>68</v>
      </c>
      <c r="R21" s="171"/>
      <c r="S21" s="12" t="s">
        <v>5</v>
      </c>
      <c r="T21" s="12" t="s">
        <v>25</v>
      </c>
      <c r="U21" s="12" t="s">
        <v>65</v>
      </c>
      <c r="V21" s="12" t="s">
        <v>150</v>
      </c>
      <c r="W21" s="12" t="s">
        <v>49</v>
      </c>
      <c r="X21" s="12" t="s">
        <v>50</v>
      </c>
      <c r="Y21" s="12" t="s">
        <v>51</v>
      </c>
      <c r="Z21" s="12" t="s">
        <v>52</v>
      </c>
      <c r="AA21" s="12" t="s">
        <v>53</v>
      </c>
      <c r="AB21" s="12" t="s">
        <v>76</v>
      </c>
      <c r="AC21" s="12" t="s">
        <v>77</v>
      </c>
      <c r="AD21" s="12" t="s">
        <v>54</v>
      </c>
      <c r="AE21" s="12" t="s">
        <v>55</v>
      </c>
      <c r="AF21" s="12" t="s">
        <v>56</v>
      </c>
      <c r="AG21" s="12" t="s">
        <v>57</v>
      </c>
      <c r="AH21" s="12" t="s">
        <v>78</v>
      </c>
      <c r="AI21" s="12" t="s">
        <v>68</v>
      </c>
    </row>
    <row r="22" spans="1:35">
      <c r="A22" t="s">
        <v>37</v>
      </c>
      <c r="B22">
        <v>1</v>
      </c>
      <c r="C22">
        <v>7495</v>
      </c>
      <c r="D22" s="16">
        <f>C22/SUM($C$22:$C$25)</f>
        <v>0.26344463971880494</v>
      </c>
      <c r="E22">
        <v>89776.810841894505</v>
      </c>
      <c r="F22">
        <v>80000</v>
      </c>
      <c r="G22">
        <v>59479.623120692202</v>
      </c>
      <c r="H22">
        <v>7000</v>
      </c>
      <c r="I22">
        <v>1251000</v>
      </c>
      <c r="J22">
        <v>15000</v>
      </c>
      <c r="K22">
        <v>35000</v>
      </c>
      <c r="L22">
        <v>55000</v>
      </c>
      <c r="M22" s="24">
        <v>80000</v>
      </c>
      <c r="N22">
        <v>110000</v>
      </c>
      <c r="O22">
        <v>152000</v>
      </c>
      <c r="P22">
        <v>270059.99999999901</v>
      </c>
      <c r="Q22">
        <v>672877197.25999999</v>
      </c>
      <c r="R22" s="112">
        <f t="shared" ref="R22:R25" si="5">D22-V22</f>
        <v>-5.7570726962038465E-3</v>
      </c>
      <c r="S22" t="s">
        <v>36</v>
      </c>
      <c r="T22">
        <v>1</v>
      </c>
      <c r="U22">
        <v>12828</v>
      </c>
      <c r="V22" s="16">
        <f>U22/SUM($U$22:$U$25)</f>
        <v>0.26920171241500879</v>
      </c>
      <c r="W22">
        <v>94457.257456345498</v>
      </c>
      <c r="X22">
        <v>81350</v>
      </c>
      <c r="Y22">
        <v>67782.648609776094</v>
      </c>
      <c r="Z22">
        <v>7000</v>
      </c>
      <c r="AA22">
        <v>1510000</v>
      </c>
      <c r="AB22">
        <v>14005.4</v>
      </c>
      <c r="AC22">
        <v>35000</v>
      </c>
      <c r="AD22">
        <v>55000</v>
      </c>
      <c r="AE22" s="162">
        <v>81350</v>
      </c>
      <c r="AF22">
        <v>115000</v>
      </c>
      <c r="AG22">
        <v>160000</v>
      </c>
      <c r="AH22">
        <v>320000</v>
      </c>
      <c r="AI22">
        <v>1211697698.6500001</v>
      </c>
    </row>
    <row r="23" spans="1:35">
      <c r="A23" t="s">
        <v>37</v>
      </c>
      <c r="B23">
        <v>2</v>
      </c>
      <c r="C23">
        <v>7108</v>
      </c>
      <c r="D23" s="16">
        <f t="shared" ref="D23:D25" si="6">C23/SUM($C$22:$C$25)</f>
        <v>0.24984182776801406</v>
      </c>
      <c r="E23">
        <v>87882.116171918897</v>
      </c>
      <c r="F23">
        <v>80000</v>
      </c>
      <c r="G23">
        <v>54804.831040941397</v>
      </c>
      <c r="H23">
        <v>8000</v>
      </c>
      <c r="I23">
        <v>1052000</v>
      </c>
      <c r="J23">
        <v>15442</v>
      </c>
      <c r="K23">
        <v>35000</v>
      </c>
      <c r="L23">
        <v>54000</v>
      </c>
      <c r="M23" s="24">
        <v>80000</v>
      </c>
      <c r="N23">
        <v>110000</v>
      </c>
      <c r="O23">
        <v>150000</v>
      </c>
      <c r="P23">
        <v>260000</v>
      </c>
      <c r="Q23">
        <v>624666081.75</v>
      </c>
      <c r="R23" s="111">
        <f t="shared" si="5"/>
        <v>-2.0014318808431186E-4</v>
      </c>
      <c r="S23" t="s">
        <v>36</v>
      </c>
      <c r="T23">
        <v>2</v>
      </c>
      <c r="U23">
        <v>11915</v>
      </c>
      <c r="V23" s="16">
        <f>U23/SUM($U$22:$U$25)</f>
        <v>0.25004197095609837</v>
      </c>
      <c r="W23">
        <v>95095.151953839697</v>
      </c>
      <c r="X23">
        <v>80000</v>
      </c>
      <c r="Y23">
        <v>73327.560680931405</v>
      </c>
      <c r="Z23">
        <v>7000</v>
      </c>
      <c r="AA23">
        <v>3010000</v>
      </c>
      <c r="AB23">
        <v>15000</v>
      </c>
      <c r="AC23">
        <v>35000</v>
      </c>
      <c r="AD23">
        <v>55000</v>
      </c>
      <c r="AE23" s="24">
        <v>80000</v>
      </c>
      <c r="AF23">
        <v>115000</v>
      </c>
      <c r="AG23">
        <v>160000</v>
      </c>
      <c r="AH23">
        <v>320000</v>
      </c>
      <c r="AI23">
        <v>1133058735.53</v>
      </c>
    </row>
    <row r="24" spans="1:35">
      <c r="A24" t="s">
        <v>37</v>
      </c>
      <c r="B24">
        <v>3</v>
      </c>
      <c r="C24">
        <v>5590</v>
      </c>
      <c r="D24" s="16">
        <f t="shared" si="6"/>
        <v>0.19648506151142356</v>
      </c>
      <c r="E24">
        <v>87383.568676207506</v>
      </c>
      <c r="F24">
        <v>78000</v>
      </c>
      <c r="G24">
        <v>53914.753894823698</v>
      </c>
      <c r="H24">
        <v>7000</v>
      </c>
      <c r="I24">
        <v>725000</v>
      </c>
      <c r="J24">
        <v>15890</v>
      </c>
      <c r="K24">
        <v>34000</v>
      </c>
      <c r="L24">
        <v>52000</v>
      </c>
      <c r="M24" s="24">
        <v>78000</v>
      </c>
      <c r="N24">
        <v>110000</v>
      </c>
      <c r="O24">
        <v>150000</v>
      </c>
      <c r="P24">
        <v>270000</v>
      </c>
      <c r="Q24">
        <v>488474148.89999998</v>
      </c>
      <c r="R24" s="111">
        <f t="shared" si="5"/>
        <v>1.3620866100552964E-3</v>
      </c>
      <c r="S24" t="s">
        <v>36</v>
      </c>
      <c r="T24">
        <v>3</v>
      </c>
      <c r="U24">
        <v>9298</v>
      </c>
      <c r="V24" s="16">
        <f>U24/SUM($U$22:$U$25)</f>
        <v>0.19512297490136826</v>
      </c>
      <c r="W24">
        <v>93981.549433211403</v>
      </c>
      <c r="X24">
        <v>80775.81</v>
      </c>
      <c r="Y24">
        <v>63791.472654308003</v>
      </c>
      <c r="Z24">
        <v>7000</v>
      </c>
      <c r="AA24">
        <v>1102727</v>
      </c>
      <c r="AB24">
        <v>15000</v>
      </c>
      <c r="AC24">
        <v>35000</v>
      </c>
      <c r="AD24">
        <v>55000</v>
      </c>
      <c r="AE24" s="163">
        <v>80775.81</v>
      </c>
      <c r="AF24">
        <v>115000</v>
      </c>
      <c r="AG24">
        <v>160000</v>
      </c>
      <c r="AH24">
        <v>320000</v>
      </c>
      <c r="AI24">
        <v>873840446.63</v>
      </c>
    </row>
    <row r="25" spans="1:35">
      <c r="A25" t="s">
        <v>37</v>
      </c>
      <c r="B25">
        <v>4</v>
      </c>
      <c r="C25">
        <v>8257</v>
      </c>
      <c r="D25" s="16">
        <f t="shared" si="6"/>
        <v>0.29022847100175747</v>
      </c>
      <c r="E25">
        <v>85527.635350611599</v>
      </c>
      <c r="F25">
        <v>75000</v>
      </c>
      <c r="G25">
        <v>54439.488444549497</v>
      </c>
      <c r="H25">
        <v>7000</v>
      </c>
      <c r="I25">
        <v>1060000</v>
      </c>
      <c r="J25">
        <v>12000</v>
      </c>
      <c r="K25">
        <v>31000</v>
      </c>
      <c r="L25">
        <v>50000</v>
      </c>
      <c r="M25" s="24">
        <v>75000</v>
      </c>
      <c r="N25">
        <v>110000</v>
      </c>
      <c r="O25">
        <v>150000</v>
      </c>
      <c r="P25">
        <v>260879.99999999901</v>
      </c>
      <c r="Q25">
        <v>706201685.09000003</v>
      </c>
      <c r="R25" s="111">
        <f t="shared" si="5"/>
        <v>4.5951292742329453E-3</v>
      </c>
      <c r="S25" t="s">
        <v>36</v>
      </c>
      <c r="T25">
        <v>4</v>
      </c>
      <c r="U25">
        <v>13611</v>
      </c>
      <c r="V25" s="16">
        <f>U25/SUM($U$22:$U$25)</f>
        <v>0.28563334172752453</v>
      </c>
      <c r="W25">
        <v>91755.015908456393</v>
      </c>
      <c r="X25">
        <v>80000</v>
      </c>
      <c r="Y25">
        <v>68805.1602480867</v>
      </c>
      <c r="Z25">
        <v>7000</v>
      </c>
      <c r="AA25">
        <v>2005000</v>
      </c>
      <c r="AB25">
        <v>12000</v>
      </c>
      <c r="AC25">
        <v>32000</v>
      </c>
      <c r="AD25">
        <v>52000</v>
      </c>
      <c r="AE25" s="24">
        <v>80000</v>
      </c>
      <c r="AF25">
        <v>110000</v>
      </c>
      <c r="AG25">
        <v>155000</v>
      </c>
      <c r="AH25">
        <v>310000</v>
      </c>
      <c r="AI25">
        <v>1248877521.53</v>
      </c>
    </row>
    <row r="26" spans="1:35" ht="15" thickBot="1"/>
    <row r="27" spans="1:35">
      <c r="C27" s="96" t="s">
        <v>95</v>
      </c>
      <c r="D27" s="97"/>
      <c r="E27" s="97"/>
      <c r="F27" s="97"/>
      <c r="G27" s="97"/>
      <c r="H27" s="97"/>
      <c r="I27" s="97"/>
      <c r="J27" s="97"/>
      <c r="K27" s="103"/>
    </row>
    <row r="28" spans="1:35">
      <c r="C28" s="104" t="s">
        <v>222</v>
      </c>
      <c r="K28" s="105"/>
    </row>
    <row r="29" spans="1:35">
      <c r="C29" s="107" t="s">
        <v>172</v>
      </c>
      <c r="K29" s="105"/>
    </row>
    <row r="30" spans="1:35" ht="28.2" customHeight="1" thickBot="1">
      <c r="C30" s="164" t="s">
        <v>221</v>
      </c>
      <c r="D30" s="165"/>
      <c r="E30" s="165"/>
      <c r="F30" s="165"/>
      <c r="G30" s="165"/>
      <c r="H30" s="165"/>
      <c r="I30" s="165"/>
      <c r="J30" s="165"/>
      <c r="K30" s="166"/>
    </row>
  </sheetData>
  <mergeCells count="1">
    <mergeCell ref="C30:K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Contents</vt:lpstr>
      <vt:lpstr>Summary</vt:lpstr>
      <vt:lpstr>Methodology</vt:lpstr>
      <vt:lpstr>---</vt:lpstr>
      <vt:lpstr>Step1 - Variable Description</vt:lpstr>
      <vt:lpstr>Step1- Data Understanding</vt:lpstr>
      <vt:lpstr>----</vt:lpstr>
      <vt:lpstr>Step2(1) - Distribution,Bucket</vt:lpstr>
      <vt:lpstr>Step2(2) - Dist by Gender</vt:lpstr>
      <vt:lpstr>Step2(3) - Who &amp; What</vt:lpstr>
      <vt:lpstr>-----</vt:lpstr>
      <vt:lpstr>Step3 - Renewal Time</vt:lpstr>
      <vt:lpstr>Step3(2) - Renewal Time</vt:lpstr>
      <vt:lpstr>------</vt:lpstr>
      <vt:lpstr>Codes &amp; Files</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Ankan Banerjee</dc:creator>
  <cp:lastModifiedBy>Ankan Banerjee</cp:lastModifiedBy>
  <dcterms:created xsi:type="dcterms:W3CDTF">2024-05-11T04:11:12Z</dcterms:created>
  <dcterms:modified xsi:type="dcterms:W3CDTF">2024-05-13T12:29:35Z</dcterms:modified>
</cp:coreProperties>
</file>