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00"/>
  </bookViews>
  <sheets>
    <sheet name="产品库存" sheetId="1" r:id="rId1"/>
  </sheets>
  <definedNames>
    <definedName name="_xlnm._FilterDatabase" localSheetId="0" hidden="1">产品库存!$A$1:$AH$44</definedName>
  </definedNames>
  <calcPr calcId="144525" concurrentCalc="0"/>
</workbook>
</file>

<file path=xl/sharedStrings.xml><?xml version="1.0" encoding="utf-8"?>
<sst xmlns="http://schemas.openxmlformats.org/spreadsheetml/2006/main" count="236" uniqueCount="234">
  <si>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</si>
  <si>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</si>
  <si>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</si>
  <si>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</si>
  <si>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</si>
  <si>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</si>
  <si>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</si>
  <si>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</si>
  <si>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</si>
  <si>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</si>
  <si>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</si>
  <si>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</si>
  <si>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</si>
  <si>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</si>
  <si>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</si>
  <si>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</si>
  <si>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</si>
  <si>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</si>
  <si>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</si>
  <si>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</si>
  <si>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</si>
  <si>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</si>
  <si>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</si>
  <si>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</si>
  <si>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</si>
  <si>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</si>
  <si>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</si>
  <si>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</si>
  <si>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</si>
  <si>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</si>
  <si>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</si>
  <si>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</si>
  <si>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</si>
  <si>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</si>
  <si>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</si>
  <si>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</si>
  <si>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</si>
  <si>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</si>
  <si>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</si>
  <si>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</si>
  <si>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</si>
  <si>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</si>
  <si>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</si>
  <si>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</si>
  <si>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</si>
  <si>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</si>
  <si>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</si>
  <si>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</si>
  <si>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</si>
  <si>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</si>
  <si>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</si>
  <si>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</si>
  <si>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</si>
  <si>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</si>
  <si>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</si>
  <si>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</si>
  <si>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</si>
  <si>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</si>
  <si>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</si>
  <si>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</si>
  <si>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</si>
  <si>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</si>
  <si>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</si>
  <si>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</si>
  <si>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</si>
  <si>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</si>
  <si>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</si>
  <si>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</si>
  <si>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</si>
  <si>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</si>
  <si>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</si>
  <si>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</si>
  <si>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</si>
  <si>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</si>
  <si>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</si>
  <si>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</si>
  <si>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</si>
  <si>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</si>
  <si>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</si>
  <si>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</si>
  <si>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</si>
  <si>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</si>
  <si>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</si>
  <si>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</si>
  <si>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</si>
  <si>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</si>
  <si>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</si>
  <si>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</si>
  <si>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</si>
  <si>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</si>
  <si>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</si>
  <si>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</si>
  <si>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</si>
  <si>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</si>
  <si>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</si>
  <si>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</si>
  <si>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</si>
  <si>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</si>
  <si>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</si>
  <si>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</si>
  <si>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</si>
  <si>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</si>
  <si>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</si>
  <si>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</si>
  <si>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</si>
  <si>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</si>
  <si>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</si>
  <si>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</si>
  <si>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</si>
  <si>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</si>
  <si>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</si>
  <si>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</si>
  <si>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</si>
  <si>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</si>
  <si>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</si>
  <si>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</si>
  <si>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</si>
  <si>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</si>
  <si>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</si>
  <si>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</si>
  <si>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</si>
  <si>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</si>
  <si>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</si>
  <si>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</si>
  <si>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</si>
  <si>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</si>
  <si>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</si>
  <si>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</si>
  <si>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</si>
  <si>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</si>
  <si>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</si>
  <si>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</si>
  <si>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</si>
  <si>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</si>
  <si>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</si>
  <si>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</si>
  <si>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</si>
  <si>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</si>
  <si>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</si>
  <si>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</si>
  <si>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</si>
  <si>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</si>
  <si>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</si>
  <si>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</si>
  <si>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</si>
  <si>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</si>
  <si>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</si>
  <si>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</si>
  <si>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</si>
  <si>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</si>
  <si>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</si>
  <si>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</si>
  <si>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</si>
  <si>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</si>
  <si>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</si>
  <si>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</si>
  <si>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</si>
  <si>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</si>
  <si>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</si>
  <si>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</si>
  <si>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</si>
  <si>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</si>
  <si>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</si>
  <si>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B0DQGTP8MQ</t>
  </si>
  <si>
    <t>14</t>
  </si>
  <si>
    <t>5</t>
  </si>
  <si>
    <t>BedSideCaddy-2pockets-Grey1pcs</t>
  </si>
  <si>
    <t>X004DUD277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</si>
  <si>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</si>
  <si>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</si>
  <si>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</si>
  <si>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</si>
  <si>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</si>
  <si>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</si>
  <si>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</si>
  <si>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</si>
  <si>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</si>
  <si>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</si>
  <si>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</si>
  <si>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</si>
  <si>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</si>
  <si>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</si>
  <si>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</si>
  <si>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</si>
  <si>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</si>
  <si>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</si>
  <si>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</si>
  <si>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</si>
  <si>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</si>
  <si>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</si>
  <si>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</si>
  <si>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</si>
  <si>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</si>
  <si>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</si>
  <si>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</si>
  <si>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</si>
  <si>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</si>
  <si>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</si>
  <si>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</si>
  <si>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</si>
  <si>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</si>
  <si>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</si>
  <si>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</si>
  <si>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</si>
  <si>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</si>
  <si>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</si>
  <si>
    <t>【小】灰色(4p)</t>
  </si>
  <si>
    <t>B0FHHZ48XH</t>
  </si>
  <si>
    <t>WallHangingBagSmallGray_4P</t>
  </si>
  <si>
    <t>X004RFE187</t>
  </si>
  <si>
    <t>【小】粉色(2p)</t>
  </si>
  <si>
    <t>B0FGYGWY76</t>
  </si>
  <si>
    <t>WallHangingBagSmallPink_2p</t>
  </si>
  <si>
    <t>X004R39E5T</t>
  </si>
  <si>
    <t>【小】黑色(2p)</t>
  </si>
  <si>
    <t>B0FGYHX5PS</t>
  </si>
  <si>
    <t>WallHangingBagSmallBlack_2p</t>
  </si>
  <si>
    <t>X004R34BAR</t>
  </si>
  <si>
    <t>【小】深卡其(2p)</t>
  </si>
  <si>
    <t>B0FGYGCCTX</t>
  </si>
  <si>
    <t>WallHangingBagSmallkhaki_2p</t>
  </si>
  <si>
    <t>X004R3QFS3</t>
  </si>
  <si>
    <t>【大】黑色格子(2p)</t>
  </si>
  <si>
    <t>B09MJG26BX</t>
  </si>
  <si>
    <t>F6-FGWG-65C8</t>
  </si>
  <si>
    <t>X0037SDP3H</t>
  </si>
  <si>
    <t>【大】白色三角(2p)</t>
  </si>
  <si>
    <t>B0B536VNTZ</t>
  </si>
  <si>
    <t>hanging_storage_bag_tent_2p</t>
  </si>
  <si>
    <t>X003ANHLEN</t>
  </si>
  <si>
    <t>【大】床边纯灰色(1p)</t>
  </si>
  <si>
    <t>B0FHHYFYZP</t>
  </si>
  <si>
    <t>BedSide-Storage-Bag-Gray-1</t>
  </si>
  <si>
    <t>X004RF6SC9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</si>
</sst>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EBEB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EFFF82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abSelected="1" zoomScale="85" zoomScaleNormal="85" workbookViewId="0">
      <pane xSplit="1" ySplit="1" topLeftCell="S33" activePane="bottomRight" state="frozen"/>
      <selection/>
      <selection pane="topRight"/>
      <selection pane="bottomLeft"/>
      <selection pane="bottomRight" activeCell="AA51" sqref="AA51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5" t="s">
        <v>5</v>
      </c>
      <c r="G1" s="8" t="s">
        <v>6</v>
      </c>
      <c r="H1" s="26" t="s">
        <v>7</v>
      </c>
      <c r="I1" s="33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4" t="s">
        <v>13</v>
      </c>
      <c r="Q1" s="35" t="s">
        <v>14</v>
      </c>
      <c r="R1" s="35" t="s">
        <v>15</v>
      </c>
      <c r="T1" s="7" t="s">
        <v>16</v>
      </c>
      <c r="U1" s="36" t="s">
        <v>17</v>
      </c>
      <c r="V1" s="36" t="s">
        <v>18</v>
      </c>
      <c r="W1" s="36" t="s">
        <v>19</v>
      </c>
      <c r="X1" s="36" t="s">
        <v>20</v>
      </c>
      <c r="Y1" s="36" t="s">
        <v>21</v>
      </c>
      <c r="Z1" s="36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7">
        <f t="shared" ref="E2:E51" si="0">C2+D2</f>
        <v>0</v>
      </c>
      <c r="F2" s="28">
        <v>16.4</v>
      </c>
      <c r="G2" s="29">
        <v>13.8</v>
      </c>
      <c r="H2" s="26">
        <v>20.5</v>
      </c>
      <c r="I2" s="26">
        <f t="shared" ref="I2:I19" si="1">MAX(F2,G2)*1.375</f>
        <v>22.55</v>
      </c>
      <c r="J2" s="26">
        <f t="shared" ref="J2:J51" si="2">(C2)/I2</f>
        <v>0</v>
      </c>
      <c r="K2" s="26">
        <f t="shared" ref="K2:K51" si="3">(E2)/I2</f>
        <v>0</v>
      </c>
      <c r="L2" s="17"/>
      <c r="M2" s="17">
        <v>19.43</v>
      </c>
      <c r="N2" s="17">
        <v>6</v>
      </c>
      <c r="O2" s="34">
        <f t="shared" ref="O2:O45" si="4">M2+N2</f>
        <v>25.43</v>
      </c>
      <c r="Q2" s="35">
        <f t="shared" ref="Q2:Q45" si="5">M2*C2</f>
        <v>0</v>
      </c>
      <c r="R2" s="35">
        <f t="shared" ref="R2:R45" si="6">M2*D2</f>
        <v>0</v>
      </c>
      <c r="T2" s="7">
        <v>36</v>
      </c>
      <c r="U2" s="37"/>
      <c r="V2" s="37"/>
      <c r="W2" s="38">
        <f>CEILING(MAX(0,135-MAX(K2,60))*I2/T2,1)*T2</f>
        <v>1692</v>
      </c>
      <c r="X2" s="37"/>
      <c r="Y2" s="37"/>
      <c r="Z2" s="38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7">
        <f t="shared" si="0"/>
        <v>0</v>
      </c>
      <c r="F3" s="28">
        <v>5.7</v>
      </c>
      <c r="G3" s="29">
        <v>5.3</v>
      </c>
      <c r="H3" s="26">
        <v>8</v>
      </c>
      <c r="I3" s="26">
        <f t="shared" si="1"/>
        <v>7.8375</v>
      </c>
      <c r="J3" s="26">
        <f t="shared" si="2"/>
        <v>0</v>
      </c>
      <c r="K3" s="26">
        <f t="shared" si="3"/>
        <v>0</v>
      </c>
      <c r="L3" s="17"/>
      <c r="M3" s="17">
        <v>24.37</v>
      </c>
      <c r="N3" s="17">
        <v>10</v>
      </c>
      <c r="O3" s="34">
        <f t="shared" si="4"/>
        <v>34.37</v>
      </c>
      <c r="Q3" s="35">
        <f t="shared" si="5"/>
        <v>0</v>
      </c>
      <c r="R3" s="35">
        <f t="shared" si="6"/>
        <v>0</v>
      </c>
      <c r="T3" s="7">
        <v>32</v>
      </c>
      <c r="U3" s="37"/>
      <c r="V3" s="37"/>
      <c r="W3" s="38">
        <f>CEILING(MAX(0,135-MAX(K3,60))*I3/T3,1)*T3</f>
        <v>608</v>
      </c>
      <c r="X3" s="37"/>
      <c r="Y3" s="37"/>
      <c r="Z3" s="38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7">
        <f t="shared" si="0"/>
        <v>0</v>
      </c>
      <c r="F4" s="28">
        <v>5.4</v>
      </c>
      <c r="G4" s="29">
        <v>6.1</v>
      </c>
      <c r="H4" s="26">
        <v>8</v>
      </c>
      <c r="I4" s="26">
        <f t="shared" si="1"/>
        <v>8.3875</v>
      </c>
      <c r="J4" s="26">
        <f t="shared" si="2"/>
        <v>0</v>
      </c>
      <c r="K4" s="26">
        <f t="shared" si="3"/>
        <v>0</v>
      </c>
      <c r="L4" s="17"/>
      <c r="M4" s="17">
        <v>22.74</v>
      </c>
      <c r="N4" s="17">
        <v>6.98</v>
      </c>
      <c r="O4" s="34">
        <f t="shared" si="4"/>
        <v>29.72</v>
      </c>
      <c r="Q4" s="35">
        <f t="shared" si="5"/>
        <v>0</v>
      </c>
      <c r="R4" s="35">
        <f t="shared" si="6"/>
        <v>0</v>
      </c>
      <c r="T4" s="7">
        <v>42</v>
      </c>
      <c r="U4" s="37"/>
      <c r="V4" s="37"/>
      <c r="W4" s="38">
        <f>CEILING(MAX(0,135-MAX(K4,60))*I4/T4,1)*T4</f>
        <v>630</v>
      </c>
      <c r="X4" s="37"/>
      <c r="Y4" s="37"/>
      <c r="Z4" s="38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7">
        <f t="shared" si="0"/>
        <v>0</v>
      </c>
      <c r="F5" s="28">
        <v>10</v>
      </c>
      <c r="G5" s="29">
        <v>11.5</v>
      </c>
      <c r="H5" s="26">
        <v>17</v>
      </c>
      <c r="I5" s="26">
        <f t="shared" si="1"/>
        <v>15.8125</v>
      </c>
      <c r="J5" s="26">
        <f t="shared" si="2"/>
        <v>0</v>
      </c>
      <c r="K5" s="26">
        <f t="shared" si="3"/>
        <v>0</v>
      </c>
      <c r="L5" s="17"/>
      <c r="M5" s="17">
        <v>24.37</v>
      </c>
      <c r="N5" s="17">
        <v>10</v>
      </c>
      <c r="O5" s="34">
        <f t="shared" si="4"/>
        <v>34.37</v>
      </c>
      <c r="Q5" s="35">
        <f t="shared" si="5"/>
        <v>0</v>
      </c>
      <c r="R5" s="35">
        <f t="shared" si="6"/>
        <v>0</v>
      </c>
      <c r="T5" s="7">
        <v>32</v>
      </c>
      <c r="U5" s="37"/>
      <c r="V5" s="37"/>
      <c r="W5" s="38">
        <f>CEILING(MAX(0,135-MAX(K5,60))*I5/T5,1)*T5</f>
        <v>1216</v>
      </c>
      <c r="X5" s="37"/>
      <c r="Y5" s="37"/>
      <c r="Z5" s="38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7">
        <f t="shared" si="0"/>
        <v>0</v>
      </c>
      <c r="F6" s="28">
        <v>9.2</v>
      </c>
      <c r="G6" s="29">
        <v>9.4</v>
      </c>
      <c r="H6" s="26">
        <v>13.5</v>
      </c>
      <c r="I6" s="26">
        <f t="shared" si="1"/>
        <v>12.925</v>
      </c>
      <c r="J6" s="26">
        <f t="shared" si="2"/>
        <v>0</v>
      </c>
      <c r="K6" s="26">
        <f t="shared" si="3"/>
        <v>0</v>
      </c>
      <c r="L6" s="17"/>
      <c r="M6" s="17">
        <v>26.57</v>
      </c>
      <c r="N6" s="17">
        <v>10</v>
      </c>
      <c r="O6" s="34">
        <f t="shared" si="4"/>
        <v>36.57</v>
      </c>
      <c r="Q6" s="35">
        <f t="shared" si="5"/>
        <v>0</v>
      </c>
      <c r="R6" s="35">
        <f t="shared" si="6"/>
        <v>0</v>
      </c>
      <c r="T6" s="7">
        <v>32</v>
      </c>
      <c r="U6" s="37"/>
      <c r="V6" s="37"/>
      <c r="W6" s="38">
        <f>CEILING(MAX(0,135-MAX(K6,60))*I6/T6,1)*T6</f>
        <v>992</v>
      </c>
      <c r="X6" s="37"/>
      <c r="Y6" s="37"/>
      <c r="Z6" s="38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7">
        <f t="shared" si="0"/>
        <v>0</v>
      </c>
      <c r="F7" s="28">
        <v>1</v>
      </c>
      <c r="G7" s="29">
        <v>1.3</v>
      </c>
      <c r="H7" s="26">
        <v>2.5</v>
      </c>
      <c r="I7" s="26">
        <f t="shared" si="1"/>
        <v>1.7875</v>
      </c>
      <c r="J7" s="26">
        <f t="shared" si="2"/>
        <v>0</v>
      </c>
      <c r="K7" s="26">
        <f t="shared" si="3"/>
        <v>0</v>
      </c>
      <c r="L7" s="17"/>
      <c r="M7" s="17">
        <v>36.11</v>
      </c>
      <c r="N7" s="17">
        <v>13.38</v>
      </c>
      <c r="O7" s="34">
        <f t="shared" si="4"/>
        <v>49.49</v>
      </c>
      <c r="Q7" s="35">
        <f t="shared" si="5"/>
        <v>0</v>
      </c>
      <c r="R7" s="35">
        <f t="shared" si="6"/>
        <v>0</v>
      </c>
      <c r="T7" s="7">
        <v>12</v>
      </c>
      <c r="U7" s="37"/>
      <c r="V7" s="38">
        <f>CEILING(MAX(0,120-MAX(K7,60))*I7/T7,1)*T7</f>
        <v>108</v>
      </c>
      <c r="W7" s="37"/>
      <c r="X7" s="37"/>
      <c r="Y7" s="38">
        <f>MIN(CEILING(MAX(0,100-MAX(J7,30))*I7/T7,1)*T7,D7)</f>
        <v>0</v>
      </c>
      <c r="Z7" s="37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7">
        <f t="shared" si="0"/>
        <v>0</v>
      </c>
      <c r="F8" s="28">
        <v>1.7</v>
      </c>
      <c r="G8" s="29">
        <v>1.6</v>
      </c>
      <c r="H8" s="26">
        <f t="shared" ref="H8:H14" si="7">MAX(E8,F8)*1.375</f>
        <v>2.3375</v>
      </c>
      <c r="I8" s="26">
        <f t="shared" si="1"/>
        <v>2.3375</v>
      </c>
      <c r="J8" s="26">
        <f t="shared" si="2"/>
        <v>0</v>
      </c>
      <c r="K8" s="26">
        <f t="shared" si="3"/>
        <v>0</v>
      </c>
      <c r="L8" s="17"/>
      <c r="M8" s="17">
        <v>33.71</v>
      </c>
      <c r="N8" s="17">
        <v>10.47</v>
      </c>
      <c r="O8" s="34">
        <f t="shared" si="4"/>
        <v>44.18</v>
      </c>
      <c r="Q8" s="35">
        <f t="shared" si="5"/>
        <v>0</v>
      </c>
      <c r="R8" s="35">
        <f t="shared" si="6"/>
        <v>0</v>
      </c>
      <c r="T8" s="7">
        <v>15</v>
      </c>
      <c r="U8" s="37"/>
      <c r="V8" s="38">
        <f t="shared" ref="V8:V15" si="8">CEILING(MAX(0,120-MAX(K8,60))*I8/T8,1)*T8</f>
        <v>150</v>
      </c>
      <c r="W8" s="37"/>
      <c r="X8" s="37"/>
      <c r="Y8" s="38">
        <f t="shared" ref="Y8:Y15" si="9">MIN(CEILING(MAX(0,100-MAX(J8,30))*I8/T8,1)*T8,D8)</f>
        <v>0</v>
      </c>
      <c r="Z8" s="37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7">
        <f t="shared" si="0"/>
        <v>0</v>
      </c>
      <c r="F9" s="28">
        <v>1.7</v>
      </c>
      <c r="G9" s="29">
        <v>1.3</v>
      </c>
      <c r="H9" s="26">
        <v>5</v>
      </c>
      <c r="I9" s="26">
        <f t="shared" si="1"/>
        <v>2.3375</v>
      </c>
      <c r="J9" s="26">
        <f t="shared" si="2"/>
        <v>0</v>
      </c>
      <c r="K9" s="26">
        <f t="shared" si="3"/>
        <v>0</v>
      </c>
      <c r="L9" s="17"/>
      <c r="M9" s="17">
        <v>28.52</v>
      </c>
      <c r="N9" s="17">
        <v>9</v>
      </c>
      <c r="O9" s="34">
        <f t="shared" si="4"/>
        <v>37.52</v>
      </c>
      <c r="Q9" s="35">
        <f t="shared" si="5"/>
        <v>0</v>
      </c>
      <c r="R9" s="35">
        <f t="shared" si="6"/>
        <v>0</v>
      </c>
      <c r="T9" s="7">
        <v>28</v>
      </c>
      <c r="U9" s="37"/>
      <c r="V9" s="38">
        <f t="shared" si="8"/>
        <v>168</v>
      </c>
      <c r="W9" s="37"/>
      <c r="X9" s="37"/>
      <c r="Y9" s="38">
        <f t="shared" si="9"/>
        <v>0</v>
      </c>
      <c r="Z9" s="37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7">
        <f t="shared" si="0"/>
        <v>0</v>
      </c>
      <c r="F10" s="28">
        <v>0.2</v>
      </c>
      <c r="G10" s="29">
        <v>0.8</v>
      </c>
      <c r="H10" s="26">
        <v>5</v>
      </c>
      <c r="I10" s="26">
        <f t="shared" si="1"/>
        <v>1.1</v>
      </c>
      <c r="J10" s="26">
        <f t="shared" si="2"/>
        <v>0</v>
      </c>
      <c r="K10" s="26">
        <f t="shared" si="3"/>
        <v>0</v>
      </c>
      <c r="L10" s="17"/>
      <c r="M10" s="17">
        <v>26.57</v>
      </c>
      <c r="N10" s="17">
        <v>10</v>
      </c>
      <c r="O10" s="34">
        <f t="shared" si="4"/>
        <v>36.57</v>
      </c>
      <c r="Q10" s="35">
        <f t="shared" si="5"/>
        <v>0</v>
      </c>
      <c r="R10" s="35">
        <f t="shared" si="6"/>
        <v>0</v>
      </c>
      <c r="T10" s="7">
        <v>32</v>
      </c>
      <c r="U10" s="37"/>
      <c r="V10" s="38">
        <f t="shared" si="8"/>
        <v>96</v>
      </c>
      <c r="W10" s="37"/>
      <c r="X10" s="37"/>
      <c r="Y10" s="38">
        <f t="shared" si="9"/>
        <v>0</v>
      </c>
      <c r="Z10" s="37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7">
        <f t="shared" si="0"/>
        <v>0</v>
      </c>
      <c r="F11" s="28">
        <v>3.7</v>
      </c>
      <c r="G11" s="29">
        <v>4.2</v>
      </c>
      <c r="H11" s="26">
        <v>5.5</v>
      </c>
      <c r="I11" s="26">
        <f t="shared" si="1"/>
        <v>5.775</v>
      </c>
      <c r="J11" s="26">
        <f t="shared" si="2"/>
        <v>0</v>
      </c>
      <c r="K11" s="26">
        <f t="shared" si="3"/>
        <v>0</v>
      </c>
      <c r="L11" s="17"/>
      <c r="M11" s="17">
        <v>36.11</v>
      </c>
      <c r="N11" s="17">
        <v>13.38</v>
      </c>
      <c r="O11" s="34">
        <f t="shared" si="4"/>
        <v>49.49</v>
      </c>
      <c r="Q11" s="35">
        <f t="shared" si="5"/>
        <v>0</v>
      </c>
      <c r="R11" s="35">
        <f t="shared" si="6"/>
        <v>0</v>
      </c>
      <c r="T11" s="7">
        <v>24</v>
      </c>
      <c r="U11" s="37"/>
      <c r="V11" s="38">
        <f t="shared" si="8"/>
        <v>360</v>
      </c>
      <c r="W11" s="37"/>
      <c r="X11" s="37"/>
      <c r="Y11" s="38">
        <f t="shared" si="9"/>
        <v>0</v>
      </c>
      <c r="Z11" s="37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7">
        <f t="shared" si="0"/>
        <v>0</v>
      </c>
      <c r="F12" s="28">
        <v>0.1</v>
      </c>
      <c r="G12" s="29">
        <v>0.2</v>
      </c>
      <c r="H12" s="26">
        <f t="shared" si="7"/>
        <v>0.1375</v>
      </c>
      <c r="I12" s="26">
        <f t="shared" si="1"/>
        <v>0.275</v>
      </c>
      <c r="J12" s="26">
        <f t="shared" si="2"/>
        <v>0</v>
      </c>
      <c r="K12" s="26">
        <f t="shared" si="3"/>
        <v>0</v>
      </c>
      <c r="L12" s="17"/>
      <c r="M12" s="17">
        <v>39.8</v>
      </c>
      <c r="N12" s="17">
        <v>13.38</v>
      </c>
      <c r="O12" s="34">
        <f t="shared" si="4"/>
        <v>53.18</v>
      </c>
      <c r="Q12" s="35">
        <f t="shared" si="5"/>
        <v>0</v>
      </c>
      <c r="R12" s="35">
        <f t="shared" si="6"/>
        <v>0</v>
      </c>
      <c r="T12" s="7">
        <v>12</v>
      </c>
      <c r="U12" s="37"/>
      <c r="V12" s="38">
        <f t="shared" si="8"/>
        <v>24</v>
      </c>
      <c r="W12" s="37"/>
      <c r="X12" s="37"/>
      <c r="Y12" s="38">
        <f t="shared" si="9"/>
        <v>0</v>
      </c>
      <c r="Z12" s="37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7">
        <f t="shared" si="0"/>
        <v>0</v>
      </c>
      <c r="F13" s="28">
        <v>0.8</v>
      </c>
      <c r="G13" s="29">
        <v>1.1</v>
      </c>
      <c r="H13" s="26">
        <f t="shared" si="7"/>
        <v>1.1</v>
      </c>
      <c r="I13" s="26">
        <f t="shared" si="1"/>
        <v>1.5125</v>
      </c>
      <c r="J13" s="26">
        <f t="shared" si="2"/>
        <v>0</v>
      </c>
      <c r="K13" s="26">
        <f t="shared" si="3"/>
        <v>0</v>
      </c>
      <c r="L13" s="17"/>
      <c r="M13" s="17">
        <v>33.71</v>
      </c>
      <c r="N13" s="17">
        <v>10.47</v>
      </c>
      <c r="O13" s="34">
        <f t="shared" si="4"/>
        <v>44.18</v>
      </c>
      <c r="Q13" s="35">
        <f t="shared" si="5"/>
        <v>0</v>
      </c>
      <c r="R13" s="35">
        <f t="shared" si="6"/>
        <v>0</v>
      </c>
      <c r="T13" s="7">
        <v>15</v>
      </c>
      <c r="U13" s="37"/>
      <c r="V13" s="38">
        <f t="shared" si="8"/>
        <v>105</v>
      </c>
      <c r="W13" s="37"/>
      <c r="X13" s="37"/>
      <c r="Y13" s="38">
        <f t="shared" si="9"/>
        <v>0</v>
      </c>
      <c r="Z13" s="37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7">
        <f t="shared" si="0"/>
        <v>0</v>
      </c>
      <c r="F14" s="28">
        <v>2.5</v>
      </c>
      <c r="G14" s="29">
        <v>2</v>
      </c>
      <c r="H14" s="26">
        <f t="shared" si="7"/>
        <v>3.4375</v>
      </c>
      <c r="I14" s="26">
        <f t="shared" si="1"/>
        <v>3.4375</v>
      </c>
      <c r="J14" s="26">
        <f t="shared" si="2"/>
        <v>0</v>
      </c>
      <c r="K14" s="26">
        <f t="shared" si="3"/>
        <v>0</v>
      </c>
      <c r="L14" s="17"/>
      <c r="M14" s="17">
        <v>39.8</v>
      </c>
      <c r="N14" s="17">
        <v>13.38</v>
      </c>
      <c r="O14" s="34">
        <f t="shared" si="4"/>
        <v>53.18</v>
      </c>
      <c r="Q14" s="35">
        <f t="shared" si="5"/>
        <v>0</v>
      </c>
      <c r="R14" s="35">
        <f t="shared" si="6"/>
        <v>0</v>
      </c>
      <c r="T14" s="7">
        <v>12</v>
      </c>
      <c r="U14" s="37"/>
      <c r="V14" s="38">
        <f t="shared" si="8"/>
        <v>216</v>
      </c>
      <c r="W14" s="37"/>
      <c r="X14" s="37"/>
      <c r="Y14" s="38">
        <f t="shared" si="9"/>
        <v>0</v>
      </c>
      <c r="Z14" s="37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7">
        <f t="shared" si="0"/>
        <v>0</v>
      </c>
      <c r="F15" s="7">
        <v>0.4</v>
      </c>
      <c r="G15" s="7">
        <v>0.1</v>
      </c>
      <c r="H15" s="26">
        <v>3</v>
      </c>
      <c r="I15" s="26">
        <f t="shared" si="1"/>
        <v>0.55</v>
      </c>
      <c r="J15" s="26">
        <f t="shared" si="2"/>
        <v>0</v>
      </c>
      <c r="K15" s="26">
        <f t="shared" si="3"/>
        <v>0</v>
      </c>
      <c r="L15" s="17"/>
      <c r="M15" s="17">
        <v>24.37</v>
      </c>
      <c r="N15" s="17">
        <v>10</v>
      </c>
      <c r="O15" s="34">
        <f t="shared" si="4"/>
        <v>34.37</v>
      </c>
      <c r="Q15" s="35">
        <f t="shared" si="5"/>
        <v>0</v>
      </c>
      <c r="R15" s="35">
        <f t="shared" si="6"/>
        <v>0</v>
      </c>
      <c r="T15" s="7">
        <v>16</v>
      </c>
      <c r="U15" s="37"/>
      <c r="V15" s="38">
        <f t="shared" si="8"/>
        <v>48</v>
      </c>
      <c r="W15" s="37"/>
      <c r="X15" s="37"/>
      <c r="Y15" s="38">
        <f t="shared" si="9"/>
        <v>0</v>
      </c>
      <c r="Z15" s="37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7">
        <f t="shared" si="0"/>
        <v>0</v>
      </c>
      <c r="F16" s="28">
        <v>1.4</v>
      </c>
      <c r="G16" s="29">
        <v>1.4</v>
      </c>
      <c r="H16" s="26">
        <v>1.9</v>
      </c>
      <c r="I16" s="26">
        <f t="shared" si="1"/>
        <v>1.925</v>
      </c>
      <c r="J16" s="26">
        <f t="shared" si="2"/>
        <v>0</v>
      </c>
      <c r="K16" s="26">
        <f t="shared" si="3"/>
        <v>0</v>
      </c>
      <c r="L16" s="17"/>
      <c r="M16" s="17">
        <v>24.37</v>
      </c>
      <c r="N16" s="17">
        <v>10</v>
      </c>
      <c r="O16" s="34">
        <f t="shared" si="4"/>
        <v>34.37</v>
      </c>
      <c r="Q16" s="35">
        <f t="shared" si="5"/>
        <v>0</v>
      </c>
      <c r="R16" s="35">
        <f t="shared" si="6"/>
        <v>0</v>
      </c>
      <c r="T16" s="7">
        <v>16</v>
      </c>
      <c r="U16" s="38">
        <f t="shared" ref="U16:U29" si="10">CEILING(MAX(0,90-MAX(K16,60))*I16/T16,1)*T16</f>
        <v>64</v>
      </c>
      <c r="V16" s="37"/>
      <c r="W16" s="37"/>
      <c r="X16" s="38">
        <f t="shared" ref="X16:X29" si="11">MIN(CEILING(MAX(0,70-MAX(J16,30))*I16/T16,1)*T16,D16)</f>
        <v>0</v>
      </c>
      <c r="Y16" s="37"/>
      <c r="Z16" s="37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7">
        <f t="shared" si="0"/>
        <v>0</v>
      </c>
      <c r="F17" s="28">
        <v>1</v>
      </c>
      <c r="G17" s="29">
        <v>0.4</v>
      </c>
      <c r="H17" s="26">
        <v>6</v>
      </c>
      <c r="I17" s="26">
        <f t="shared" si="1"/>
        <v>1.375</v>
      </c>
      <c r="J17" s="26">
        <f t="shared" si="2"/>
        <v>0</v>
      </c>
      <c r="K17" s="26">
        <f t="shared" si="3"/>
        <v>0</v>
      </c>
      <c r="L17" s="17"/>
      <c r="M17" s="17">
        <v>19.43</v>
      </c>
      <c r="N17" s="17">
        <v>6</v>
      </c>
      <c r="O17" s="34">
        <f t="shared" si="4"/>
        <v>25.43</v>
      </c>
      <c r="Q17" s="35">
        <f t="shared" si="5"/>
        <v>0</v>
      </c>
      <c r="R17" s="35">
        <f t="shared" si="6"/>
        <v>0</v>
      </c>
      <c r="T17" s="7">
        <v>20</v>
      </c>
      <c r="U17" s="38">
        <f t="shared" si="10"/>
        <v>60</v>
      </c>
      <c r="V17" s="37"/>
      <c r="W17" s="37"/>
      <c r="X17" s="38">
        <f t="shared" si="11"/>
        <v>0</v>
      </c>
      <c r="Y17" s="37"/>
      <c r="Z17" s="37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7">
        <f t="shared" si="0"/>
        <v>0</v>
      </c>
      <c r="F18" s="28">
        <v>1</v>
      </c>
      <c r="G18" s="29">
        <v>0.3</v>
      </c>
      <c r="H18" s="26">
        <f t="shared" ref="H18:H21" si="12">MAX(E18,F18)*1.375</f>
        <v>1.375</v>
      </c>
      <c r="I18" s="26">
        <f t="shared" si="1"/>
        <v>1.375</v>
      </c>
      <c r="J18" s="26">
        <f t="shared" si="2"/>
        <v>0</v>
      </c>
      <c r="K18" s="26">
        <f t="shared" si="3"/>
        <v>0</v>
      </c>
      <c r="L18" s="17"/>
      <c r="M18" s="17">
        <v>36.11</v>
      </c>
      <c r="N18" s="17">
        <v>13.38</v>
      </c>
      <c r="O18" s="34">
        <f t="shared" si="4"/>
        <v>49.49</v>
      </c>
      <c r="Q18" s="35">
        <f t="shared" si="5"/>
        <v>0</v>
      </c>
      <c r="R18" s="35">
        <f t="shared" si="6"/>
        <v>0</v>
      </c>
      <c r="T18" s="7">
        <v>12</v>
      </c>
      <c r="U18" s="38">
        <f t="shared" si="10"/>
        <v>48</v>
      </c>
      <c r="V18" s="37"/>
      <c r="W18" s="37"/>
      <c r="X18" s="38">
        <f t="shared" si="11"/>
        <v>0</v>
      </c>
      <c r="Y18" s="37"/>
      <c r="Z18" s="37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7">
        <f t="shared" si="0"/>
        <v>0</v>
      </c>
      <c r="F19" s="28">
        <v>0.5</v>
      </c>
      <c r="G19" s="29">
        <v>0.9</v>
      </c>
      <c r="H19" s="26">
        <v>1.4</v>
      </c>
      <c r="I19" s="26">
        <f t="shared" ref="I19:I41" si="13">MAX(F19,G19)*1.375</f>
        <v>1.2375</v>
      </c>
      <c r="J19" s="26">
        <f t="shared" si="2"/>
        <v>0</v>
      </c>
      <c r="K19" s="26">
        <f t="shared" si="3"/>
        <v>0</v>
      </c>
      <c r="L19" s="17"/>
      <c r="M19" s="17">
        <v>24.37</v>
      </c>
      <c r="N19" s="17">
        <v>10</v>
      </c>
      <c r="O19" s="34">
        <f t="shared" si="4"/>
        <v>34.37</v>
      </c>
      <c r="Q19" s="35">
        <f t="shared" si="5"/>
        <v>0</v>
      </c>
      <c r="R19" s="35">
        <f t="shared" si="6"/>
        <v>0</v>
      </c>
      <c r="T19" s="7">
        <v>16</v>
      </c>
      <c r="U19" s="38">
        <f t="shared" si="10"/>
        <v>48</v>
      </c>
      <c r="V19" s="37"/>
      <c r="W19" s="37"/>
      <c r="X19" s="38">
        <f t="shared" si="11"/>
        <v>0</v>
      </c>
      <c r="Y19" s="37"/>
      <c r="Z19" s="37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7">
        <f t="shared" si="0"/>
        <v>0</v>
      </c>
      <c r="F20" s="28">
        <v>0</v>
      </c>
      <c r="G20" s="29">
        <v>0.4</v>
      </c>
      <c r="H20" s="26">
        <f t="shared" si="12"/>
        <v>0</v>
      </c>
      <c r="I20" s="26">
        <f t="shared" si="13"/>
        <v>0.55</v>
      </c>
      <c r="J20" s="26">
        <f t="shared" si="2"/>
        <v>0</v>
      </c>
      <c r="K20" s="26">
        <f t="shared" si="3"/>
        <v>0</v>
      </c>
      <c r="L20" s="17"/>
      <c r="M20" s="17">
        <v>36.11</v>
      </c>
      <c r="N20" s="17">
        <v>13.38</v>
      </c>
      <c r="O20" s="34">
        <f t="shared" si="4"/>
        <v>49.49</v>
      </c>
      <c r="Q20" s="35">
        <f t="shared" si="5"/>
        <v>0</v>
      </c>
      <c r="R20" s="35">
        <f t="shared" si="6"/>
        <v>0</v>
      </c>
      <c r="T20" s="7">
        <v>12</v>
      </c>
      <c r="U20" s="38">
        <f t="shared" si="10"/>
        <v>24</v>
      </c>
      <c r="V20" s="37"/>
      <c r="W20" s="37"/>
      <c r="X20" s="38">
        <f t="shared" si="11"/>
        <v>0</v>
      </c>
      <c r="Y20" s="37"/>
      <c r="Z20" s="37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7">
        <f t="shared" si="0"/>
        <v>0</v>
      </c>
      <c r="F21" s="28">
        <v>1.7</v>
      </c>
      <c r="G21" s="29">
        <v>1.8</v>
      </c>
      <c r="H21" s="26">
        <f t="shared" si="12"/>
        <v>2.3375</v>
      </c>
      <c r="I21" s="26">
        <f t="shared" si="13"/>
        <v>2.475</v>
      </c>
      <c r="J21" s="26">
        <f t="shared" si="2"/>
        <v>0</v>
      </c>
      <c r="K21" s="26">
        <f t="shared" si="3"/>
        <v>0</v>
      </c>
      <c r="L21" s="17"/>
      <c r="M21" s="17">
        <v>22.74</v>
      </c>
      <c r="N21" s="17">
        <v>6.98</v>
      </c>
      <c r="O21" s="34">
        <f t="shared" si="4"/>
        <v>29.72</v>
      </c>
      <c r="Q21" s="35">
        <f t="shared" si="5"/>
        <v>0</v>
      </c>
      <c r="R21" s="35">
        <f t="shared" si="6"/>
        <v>0</v>
      </c>
      <c r="T21" s="7">
        <v>21</v>
      </c>
      <c r="U21" s="38">
        <f t="shared" si="10"/>
        <v>84</v>
      </c>
      <c r="V21" s="37"/>
      <c r="W21" s="37"/>
      <c r="X21" s="38">
        <f t="shared" si="11"/>
        <v>0</v>
      </c>
      <c r="Y21" s="37"/>
      <c r="Z21" s="37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7">
        <f t="shared" si="0"/>
        <v>0</v>
      </c>
      <c r="F22" s="28">
        <v>0.5</v>
      </c>
      <c r="G22" s="29">
        <v>0.5</v>
      </c>
      <c r="H22" s="26">
        <v>2</v>
      </c>
      <c r="I22" s="26">
        <f t="shared" si="13"/>
        <v>0.6875</v>
      </c>
      <c r="J22" s="26">
        <f t="shared" si="2"/>
        <v>0</v>
      </c>
      <c r="K22" s="26">
        <f t="shared" si="3"/>
        <v>0</v>
      </c>
      <c r="L22" s="17"/>
      <c r="M22" s="17">
        <v>28.52</v>
      </c>
      <c r="N22" s="17">
        <v>9</v>
      </c>
      <c r="O22" s="34">
        <f t="shared" si="4"/>
        <v>37.52</v>
      </c>
      <c r="Q22" s="35">
        <f t="shared" si="5"/>
        <v>0</v>
      </c>
      <c r="R22" s="35">
        <f t="shared" si="6"/>
        <v>0</v>
      </c>
      <c r="T22" s="7">
        <v>14</v>
      </c>
      <c r="U22" s="38">
        <f t="shared" si="10"/>
        <v>28</v>
      </c>
      <c r="V22" s="37"/>
      <c r="W22" s="37"/>
      <c r="X22" s="38">
        <f t="shared" si="11"/>
        <v>0</v>
      </c>
      <c r="Y22" s="37"/>
      <c r="Z22" s="37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7">
        <f t="shared" si="0"/>
        <v>0</v>
      </c>
      <c r="F23" s="28">
        <v>0.5</v>
      </c>
      <c r="G23" s="29">
        <v>0.7</v>
      </c>
      <c r="H23" s="26">
        <f>MAX(E23,F23)*1.375</f>
        <v>0.6875</v>
      </c>
      <c r="I23" s="26">
        <f t="shared" si="13"/>
        <v>0.9625</v>
      </c>
      <c r="J23" s="26">
        <f t="shared" si="2"/>
        <v>0</v>
      </c>
      <c r="K23" s="26">
        <f t="shared" si="3"/>
        <v>0</v>
      </c>
      <c r="L23" s="17"/>
      <c r="M23" s="17">
        <v>24.37</v>
      </c>
      <c r="N23" s="17">
        <v>10</v>
      </c>
      <c r="O23" s="34">
        <f t="shared" si="4"/>
        <v>34.37</v>
      </c>
      <c r="Q23" s="35">
        <f t="shared" si="5"/>
        <v>0</v>
      </c>
      <c r="R23" s="35">
        <f t="shared" si="6"/>
        <v>0</v>
      </c>
      <c r="T23" s="7">
        <v>16</v>
      </c>
      <c r="U23" s="38">
        <f t="shared" si="10"/>
        <v>32</v>
      </c>
      <c r="V23" s="37"/>
      <c r="W23" s="37"/>
      <c r="X23" s="38">
        <f t="shared" si="11"/>
        <v>0</v>
      </c>
      <c r="Y23" s="37"/>
      <c r="Z23" s="37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7">
        <f t="shared" si="0"/>
        <v>0</v>
      </c>
      <c r="F24" s="29">
        <v>0.7</v>
      </c>
      <c r="G24" s="29">
        <v>1</v>
      </c>
      <c r="H24" s="26">
        <f>MAX(E24,F24)*1.375</f>
        <v>0.9625</v>
      </c>
      <c r="I24" s="26">
        <f t="shared" si="13"/>
        <v>1.375</v>
      </c>
      <c r="J24" s="26">
        <f t="shared" si="2"/>
        <v>0</v>
      </c>
      <c r="K24" s="26">
        <f t="shared" si="3"/>
        <v>0</v>
      </c>
      <c r="L24" s="17"/>
      <c r="M24" s="17">
        <v>24.37</v>
      </c>
      <c r="N24" s="17">
        <v>10</v>
      </c>
      <c r="O24" s="34">
        <f t="shared" si="4"/>
        <v>34.37</v>
      </c>
      <c r="Q24" s="35">
        <f t="shared" si="5"/>
        <v>0</v>
      </c>
      <c r="R24" s="35">
        <f t="shared" si="6"/>
        <v>0</v>
      </c>
      <c r="T24" s="7">
        <v>16</v>
      </c>
      <c r="U24" s="38">
        <f t="shared" si="10"/>
        <v>48</v>
      </c>
      <c r="V24" s="37"/>
      <c r="W24" s="37"/>
      <c r="X24" s="38">
        <f t="shared" si="11"/>
        <v>0</v>
      </c>
      <c r="Y24" s="37"/>
      <c r="Z24" s="37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7">
        <f t="shared" si="0"/>
        <v>0</v>
      </c>
      <c r="F25" s="29">
        <v>1.2</v>
      </c>
      <c r="G25" s="29">
        <v>1.4</v>
      </c>
      <c r="H25" s="26">
        <v>2.5</v>
      </c>
      <c r="I25" s="26">
        <f t="shared" si="13"/>
        <v>1.925</v>
      </c>
      <c r="J25" s="26">
        <f t="shared" si="2"/>
        <v>0</v>
      </c>
      <c r="K25" s="26">
        <f t="shared" si="3"/>
        <v>0</v>
      </c>
      <c r="L25" s="17"/>
      <c r="M25" s="17">
        <v>19.43</v>
      </c>
      <c r="N25" s="17">
        <v>6</v>
      </c>
      <c r="O25" s="34">
        <f t="shared" si="4"/>
        <v>25.43</v>
      </c>
      <c r="Q25" s="35">
        <f t="shared" si="5"/>
        <v>0</v>
      </c>
      <c r="R25" s="35">
        <f t="shared" si="6"/>
        <v>0</v>
      </c>
      <c r="T25" s="7">
        <v>20</v>
      </c>
      <c r="U25" s="38">
        <f t="shared" si="10"/>
        <v>60</v>
      </c>
      <c r="V25" s="37"/>
      <c r="W25" s="37"/>
      <c r="X25" s="38">
        <f t="shared" si="11"/>
        <v>0</v>
      </c>
      <c r="Y25" s="37"/>
      <c r="Z25" s="37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7">
        <f t="shared" si="0"/>
        <v>0</v>
      </c>
      <c r="F26" s="29">
        <v>0.7</v>
      </c>
      <c r="G26" s="29">
        <v>0.7</v>
      </c>
      <c r="H26" s="26">
        <v>4</v>
      </c>
      <c r="I26" s="26">
        <f t="shared" si="13"/>
        <v>0.9625</v>
      </c>
      <c r="J26" s="26">
        <f t="shared" si="2"/>
        <v>0</v>
      </c>
      <c r="K26" s="26">
        <f t="shared" si="3"/>
        <v>0</v>
      </c>
      <c r="L26" s="17"/>
      <c r="M26" s="17">
        <v>22.74</v>
      </c>
      <c r="N26" s="17">
        <v>6.98</v>
      </c>
      <c r="O26" s="34">
        <f t="shared" si="4"/>
        <v>29.72</v>
      </c>
      <c r="Q26" s="35">
        <f t="shared" si="5"/>
        <v>0</v>
      </c>
      <c r="R26" s="35">
        <f t="shared" si="6"/>
        <v>0</v>
      </c>
      <c r="T26" s="7">
        <v>21</v>
      </c>
      <c r="U26" s="38">
        <f t="shared" si="10"/>
        <v>42</v>
      </c>
      <c r="V26" s="37"/>
      <c r="W26" s="37"/>
      <c r="X26" s="38">
        <f t="shared" si="11"/>
        <v>0</v>
      </c>
      <c r="Y26" s="37"/>
      <c r="Z26" s="37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7">
        <f t="shared" si="0"/>
        <v>0</v>
      </c>
      <c r="F27" s="29">
        <v>1.5</v>
      </c>
      <c r="G27" s="29">
        <v>1.2</v>
      </c>
      <c r="H27" s="26">
        <f>MAX(E27,F27)*1.375</f>
        <v>2.0625</v>
      </c>
      <c r="I27" s="26">
        <f t="shared" si="13"/>
        <v>2.0625</v>
      </c>
      <c r="J27" s="26">
        <f t="shared" si="2"/>
        <v>0</v>
      </c>
      <c r="K27" s="26">
        <f t="shared" si="3"/>
        <v>0</v>
      </c>
      <c r="L27" s="17"/>
      <c r="M27" s="17">
        <v>24.37</v>
      </c>
      <c r="N27" s="17">
        <v>10</v>
      </c>
      <c r="O27" s="34">
        <f t="shared" si="4"/>
        <v>34.37</v>
      </c>
      <c r="Q27" s="35">
        <f t="shared" si="5"/>
        <v>0</v>
      </c>
      <c r="R27" s="35">
        <f t="shared" si="6"/>
        <v>0</v>
      </c>
      <c r="T27" s="7">
        <v>16</v>
      </c>
      <c r="U27" s="38">
        <f t="shared" si="10"/>
        <v>64</v>
      </c>
      <c r="V27" s="37"/>
      <c r="W27" s="37"/>
      <c r="X27" s="38">
        <f t="shared" si="11"/>
        <v>0</v>
      </c>
      <c r="Y27" s="37"/>
      <c r="Z27" s="37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7">
        <f t="shared" si="0"/>
        <v>0</v>
      </c>
      <c r="F28" s="28">
        <v>1.1</v>
      </c>
      <c r="G28" s="29">
        <v>0.5</v>
      </c>
      <c r="H28" s="26">
        <f>MAX(E28,F28)*1.375</f>
        <v>1.5125</v>
      </c>
      <c r="I28" s="26">
        <f t="shared" si="13"/>
        <v>1.5125</v>
      </c>
      <c r="J28" s="26">
        <f t="shared" si="2"/>
        <v>0</v>
      </c>
      <c r="K28" s="26">
        <f t="shared" si="3"/>
        <v>0</v>
      </c>
      <c r="L28" s="17"/>
      <c r="M28" s="17">
        <v>36.11</v>
      </c>
      <c r="N28" s="17">
        <v>13.38</v>
      </c>
      <c r="O28" s="34">
        <f t="shared" si="4"/>
        <v>49.49</v>
      </c>
      <c r="Q28" s="35">
        <f t="shared" si="5"/>
        <v>0</v>
      </c>
      <c r="R28" s="35">
        <f t="shared" si="6"/>
        <v>0</v>
      </c>
      <c r="T28" s="7">
        <v>12</v>
      </c>
      <c r="U28" s="38">
        <f t="shared" si="10"/>
        <v>48</v>
      </c>
      <c r="V28" s="37"/>
      <c r="W28" s="37"/>
      <c r="X28" s="38">
        <f t="shared" si="11"/>
        <v>0</v>
      </c>
      <c r="Y28" s="37"/>
      <c r="Z28" s="37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7">
        <f t="shared" si="0"/>
        <v>0</v>
      </c>
      <c r="F29" s="28">
        <v>0.8</v>
      </c>
      <c r="G29" s="29">
        <v>1</v>
      </c>
      <c r="H29" s="26">
        <f>MAX(E29,F29)*1.375</f>
        <v>1.1</v>
      </c>
      <c r="I29" s="26">
        <f t="shared" si="13"/>
        <v>1.375</v>
      </c>
      <c r="J29" s="26">
        <f t="shared" si="2"/>
        <v>0</v>
      </c>
      <c r="K29" s="26">
        <f t="shared" si="3"/>
        <v>0</v>
      </c>
      <c r="L29" s="17"/>
      <c r="M29" s="17">
        <v>24.37</v>
      </c>
      <c r="N29" s="17">
        <v>10</v>
      </c>
      <c r="O29" s="34">
        <f t="shared" si="4"/>
        <v>34.37</v>
      </c>
      <c r="Q29" s="35">
        <f t="shared" si="5"/>
        <v>0</v>
      </c>
      <c r="R29" s="35">
        <f t="shared" si="6"/>
        <v>0</v>
      </c>
      <c r="T29" s="7">
        <v>16</v>
      </c>
      <c r="U29" s="38">
        <f t="shared" si="10"/>
        <v>48</v>
      </c>
      <c r="V29" s="37"/>
      <c r="W29" s="37"/>
      <c r="X29" s="38">
        <f t="shared" si="11"/>
        <v>0</v>
      </c>
      <c r="Y29" s="37"/>
      <c r="Z29" s="37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23" t="s">
        <v>141</v>
      </c>
      <c r="C30" s="9">
        <v>0</v>
      </c>
      <c r="D30" s="9">
        <v>0</v>
      </c>
      <c r="E30" s="30">
        <f t="shared" si="0"/>
        <v>0</v>
      </c>
      <c r="F30" s="31">
        <v>0.1</v>
      </c>
      <c r="G30" s="32">
        <v>0</v>
      </c>
      <c r="H30" s="26">
        <f>MAX(E30,F30)*1.375</f>
        <v>0.1375</v>
      </c>
      <c r="I30" s="26">
        <f t="shared" si="13"/>
        <v>0.1375</v>
      </c>
      <c r="J30" s="26">
        <f t="shared" si="2"/>
        <v>0</v>
      </c>
      <c r="K30" s="26">
        <f t="shared" si="3"/>
        <v>0</v>
      </c>
      <c r="L30" s="17"/>
      <c r="M30" s="17">
        <v>26.57</v>
      </c>
      <c r="N30" s="17">
        <v>10</v>
      </c>
      <c r="O30" s="34">
        <f t="shared" si="4"/>
        <v>36.57</v>
      </c>
      <c r="Q30" s="35">
        <f t="shared" si="5"/>
        <v>0</v>
      </c>
      <c r="R30" s="35">
        <f t="shared" si="6"/>
        <v>0</v>
      </c>
      <c r="T30" s="7">
        <v>16</v>
      </c>
      <c r="U30" s="38">
        <f t="shared" ref="U30:U44" si="14">CEILING(MAX(0,90-MAX(K30,60))*I30/T30,1)*T30</f>
        <v>16</v>
      </c>
      <c r="V30" s="37"/>
      <c r="W30" s="37"/>
      <c r="X30" s="38">
        <f t="shared" ref="X30:X44" si="15">MIN(CEILING(MAX(0,70-MAX(J30,30))*I30/T30,1)*T30,D30)</f>
        <v>0</v>
      </c>
      <c r="Y30" s="37"/>
      <c r="Z30" s="37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ht="25" customHeight="1" spans="1:34">
      <c r="A31" s="15" t="s">
        <v>144</v>
      </c>
      <c r="B31" s="17" t="s">
        <v>145</v>
      </c>
      <c r="C31" s="9">
        <v>0</v>
      </c>
      <c r="D31" s="9">
        <v>0</v>
      </c>
      <c r="E31" s="30">
        <f t="shared" si="0"/>
        <v>0</v>
      </c>
      <c r="F31" s="28">
        <v>0.1</v>
      </c>
      <c r="G31" s="29">
        <v>0.1</v>
      </c>
      <c r="H31" s="26">
        <f>MAX(E31,F31)*1.375</f>
        <v>0.1375</v>
      </c>
      <c r="I31" s="26">
        <f t="shared" si="13"/>
        <v>0.1375</v>
      </c>
      <c r="J31" s="26">
        <f t="shared" si="2"/>
        <v>0</v>
      </c>
      <c r="K31" s="26">
        <f t="shared" si="3"/>
        <v>0</v>
      </c>
      <c r="L31" s="17"/>
      <c r="M31" s="17" t="s">
        <v>146</v>
      </c>
      <c r="N31" s="17" t="s">
        <v>147</v>
      </c>
      <c r="O31" s="34">
        <f t="shared" si="4"/>
        <v>30</v>
      </c>
      <c r="Q31" s="35">
        <f t="shared" si="5"/>
        <v>0</v>
      </c>
      <c r="R31" s="35">
        <f t="shared" si="6"/>
        <v>0</v>
      </c>
      <c r="T31" s="7">
        <v>30</v>
      </c>
      <c r="U31" s="38">
        <f t="shared" si="14"/>
        <v>30</v>
      </c>
      <c r="V31" s="37"/>
      <c r="W31" s="37"/>
      <c r="X31" s="38">
        <f t="shared" si="15"/>
        <v>0</v>
      </c>
      <c r="Y31" s="37"/>
      <c r="Z31" s="37"/>
      <c r="AD31" s="7" t="s">
        <v>148</v>
      </c>
      <c r="AE31" s="7" t="s">
        <v>149</v>
      </c>
      <c r="AF31" s="7">
        <v>55</v>
      </c>
      <c r="AG31" s="7">
        <v>46</v>
      </c>
      <c r="AH31" s="7">
        <v>35</v>
      </c>
    </row>
    <row r="32" ht="25" customHeight="1" spans="1:34">
      <c r="A32" s="14" t="s">
        <v>150</v>
      </c>
      <c r="B32" s="7" t="s">
        <v>151</v>
      </c>
      <c r="C32" s="9">
        <v>0</v>
      </c>
      <c r="D32" s="9">
        <v>0</v>
      </c>
      <c r="E32" s="30">
        <f t="shared" si="0"/>
        <v>0</v>
      </c>
      <c r="F32" s="7">
        <v>2.8</v>
      </c>
      <c r="G32" s="7">
        <v>2.5</v>
      </c>
      <c r="H32" s="26">
        <v>3.5</v>
      </c>
      <c r="I32" s="26">
        <f t="shared" si="13"/>
        <v>3.85</v>
      </c>
      <c r="J32" s="26">
        <f t="shared" si="2"/>
        <v>0</v>
      </c>
      <c r="K32" s="26">
        <f t="shared" si="3"/>
        <v>0</v>
      </c>
      <c r="L32" s="17"/>
      <c r="M32" s="17">
        <v>24.37</v>
      </c>
      <c r="N32" s="17">
        <v>10</v>
      </c>
      <c r="O32" s="34">
        <f t="shared" si="4"/>
        <v>34.37</v>
      </c>
      <c r="Q32" s="35">
        <f t="shared" si="5"/>
        <v>0</v>
      </c>
      <c r="R32" s="35">
        <f t="shared" si="6"/>
        <v>0</v>
      </c>
      <c r="T32" s="7">
        <v>16</v>
      </c>
      <c r="U32" s="38">
        <f t="shared" si="14"/>
        <v>128</v>
      </c>
      <c r="V32" s="37"/>
      <c r="W32" s="37"/>
      <c r="X32" s="38">
        <f t="shared" si="15"/>
        <v>0</v>
      </c>
      <c r="Y32" s="37"/>
      <c r="Z32" s="37"/>
      <c r="AD32" s="7" t="s">
        <v>152</v>
      </c>
      <c r="AE32" s="7" t="s">
        <v>153</v>
      </c>
      <c r="AF32" s="7">
        <v>30</v>
      </c>
      <c r="AG32" s="7">
        <v>40</v>
      </c>
      <c r="AH32" s="7">
        <v>45</v>
      </c>
    </row>
    <row r="33" ht="25" customHeight="1" spans="1:34">
      <c r="A33" s="18" t="s">
        <v>154</v>
      </c>
      <c r="B33" s="7" t="s">
        <v>155</v>
      </c>
      <c r="C33" s="9">
        <v>0</v>
      </c>
      <c r="D33" s="9">
        <v>0</v>
      </c>
      <c r="E33" s="30">
        <f t="shared" si="0"/>
        <v>0</v>
      </c>
      <c r="F33" s="7">
        <v>0.8</v>
      </c>
      <c r="G33" s="7">
        <v>0.4</v>
      </c>
      <c r="H33" s="26">
        <v>2</v>
      </c>
      <c r="I33" s="26">
        <f t="shared" si="13"/>
        <v>1.1</v>
      </c>
      <c r="J33" s="26">
        <f t="shared" si="2"/>
        <v>0</v>
      </c>
      <c r="K33" s="26">
        <f t="shared" si="3"/>
        <v>0</v>
      </c>
      <c r="L33" s="17"/>
      <c r="M33" s="17">
        <v>24.37</v>
      </c>
      <c r="N33" s="17">
        <v>10</v>
      </c>
      <c r="O33" s="34">
        <f t="shared" si="4"/>
        <v>34.37</v>
      </c>
      <c r="Q33" s="35">
        <f t="shared" si="5"/>
        <v>0</v>
      </c>
      <c r="R33" s="35">
        <f t="shared" si="6"/>
        <v>0</v>
      </c>
      <c r="T33" s="7">
        <v>16</v>
      </c>
      <c r="U33" s="38">
        <f t="shared" si="14"/>
        <v>48</v>
      </c>
      <c r="V33" s="37"/>
      <c r="W33" s="37"/>
      <c r="X33" s="38">
        <f t="shared" si="15"/>
        <v>0</v>
      </c>
      <c r="Y33" s="37"/>
      <c r="Z33" s="37"/>
      <c r="AD33" s="8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7" t="s">
        <v>158</v>
      </c>
      <c r="B34" s="7" t="s">
        <v>159</v>
      </c>
      <c r="C34" s="9">
        <v>0</v>
      </c>
      <c r="D34" s="9">
        <v>0</v>
      </c>
      <c r="E34" s="30">
        <f t="shared" si="0"/>
        <v>0</v>
      </c>
      <c r="F34" s="7">
        <v>1.1</v>
      </c>
      <c r="G34" s="7">
        <v>1.1</v>
      </c>
      <c r="H34" s="26">
        <v>3</v>
      </c>
      <c r="I34" s="26">
        <f t="shared" si="13"/>
        <v>1.5125</v>
      </c>
      <c r="J34" s="26">
        <f t="shared" si="2"/>
        <v>0</v>
      </c>
      <c r="K34" s="26">
        <f t="shared" si="3"/>
        <v>0</v>
      </c>
      <c r="L34" s="17"/>
      <c r="M34" s="17">
        <v>26.57</v>
      </c>
      <c r="N34" s="17">
        <v>10</v>
      </c>
      <c r="O34" s="34">
        <f t="shared" si="4"/>
        <v>36.57</v>
      </c>
      <c r="Q34" s="35">
        <f t="shared" si="5"/>
        <v>0</v>
      </c>
      <c r="R34" s="35">
        <f t="shared" si="6"/>
        <v>0</v>
      </c>
      <c r="T34" s="7">
        <v>32</v>
      </c>
      <c r="U34" s="38">
        <f t="shared" si="14"/>
        <v>64</v>
      </c>
      <c r="V34" s="37"/>
      <c r="W34" s="37"/>
      <c r="X34" s="38">
        <f t="shared" si="15"/>
        <v>0</v>
      </c>
      <c r="Y34" s="37"/>
      <c r="Z34" s="37"/>
      <c r="AD34" s="7" t="s">
        <v>160</v>
      </c>
      <c r="AE34" s="7" t="s">
        <v>161</v>
      </c>
      <c r="AF34" s="7">
        <v>60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30">
        <f t="shared" si="0"/>
        <v>0</v>
      </c>
      <c r="F35" s="7">
        <v>2.2</v>
      </c>
      <c r="G35" s="7">
        <v>2.2</v>
      </c>
      <c r="H35" s="26">
        <v>4.5</v>
      </c>
      <c r="I35" s="26">
        <f t="shared" si="13"/>
        <v>3.025</v>
      </c>
      <c r="J35" s="26">
        <f t="shared" si="2"/>
        <v>0</v>
      </c>
      <c r="K35" s="26">
        <f t="shared" si="3"/>
        <v>0</v>
      </c>
      <c r="L35" s="17"/>
      <c r="M35" s="17" t="s">
        <v>164</v>
      </c>
      <c r="N35" s="17" t="s">
        <v>165</v>
      </c>
      <c r="O35" s="34">
        <f t="shared" si="4"/>
        <v>19</v>
      </c>
      <c r="Q35" s="35">
        <f t="shared" si="5"/>
        <v>0</v>
      </c>
      <c r="R35" s="35">
        <f t="shared" si="6"/>
        <v>0</v>
      </c>
      <c r="T35" s="7">
        <v>32</v>
      </c>
      <c r="U35" s="38">
        <f t="shared" si="14"/>
        <v>96</v>
      </c>
      <c r="V35" s="37"/>
      <c r="W35" s="37"/>
      <c r="X35" s="38">
        <f t="shared" si="15"/>
        <v>0</v>
      </c>
      <c r="Y35" s="37"/>
      <c r="Z35" s="37"/>
      <c r="AD35" s="7" t="s">
        <v>166</v>
      </c>
      <c r="AE35" s="7" t="s">
        <v>167</v>
      </c>
      <c r="AF35" s="7">
        <v>30</v>
      </c>
      <c r="AG35" s="7">
        <v>40</v>
      </c>
      <c r="AH35" s="7">
        <v>45</v>
      </c>
    </row>
    <row r="36" ht="25" customHeight="1" spans="1:34">
      <c r="A36" s="18" t="s">
        <v>168</v>
      </c>
      <c r="B36" s="7" t="s">
        <v>169</v>
      </c>
      <c r="C36" s="9">
        <v>0</v>
      </c>
      <c r="D36" s="9">
        <v>0</v>
      </c>
      <c r="E36" s="30">
        <f t="shared" si="0"/>
        <v>0</v>
      </c>
      <c r="F36" s="7">
        <v>0.7</v>
      </c>
      <c r="G36" s="7">
        <v>0.6</v>
      </c>
      <c r="H36" s="26">
        <v>1</v>
      </c>
      <c r="I36" s="26">
        <f t="shared" si="13"/>
        <v>0.9625</v>
      </c>
      <c r="J36" s="26">
        <f t="shared" si="2"/>
        <v>0</v>
      </c>
      <c r="K36" s="26">
        <f t="shared" si="3"/>
        <v>0</v>
      </c>
      <c r="L36" s="17"/>
      <c r="M36" s="17">
        <v>24.37</v>
      </c>
      <c r="N36" s="17">
        <v>10</v>
      </c>
      <c r="O36" s="34">
        <f t="shared" si="4"/>
        <v>34.37</v>
      </c>
      <c r="Q36" s="35">
        <f t="shared" si="5"/>
        <v>0</v>
      </c>
      <c r="R36" s="35">
        <f t="shared" si="6"/>
        <v>0</v>
      </c>
      <c r="T36" s="7">
        <v>16</v>
      </c>
      <c r="U36" s="38">
        <f t="shared" si="14"/>
        <v>32</v>
      </c>
      <c r="V36" s="37"/>
      <c r="W36" s="37"/>
      <c r="X36" s="38">
        <f t="shared" si="15"/>
        <v>0</v>
      </c>
      <c r="Y36" s="37"/>
      <c r="Z36" s="37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4" t="s">
        <v>172</v>
      </c>
      <c r="B37" s="7" t="s">
        <v>173</v>
      </c>
      <c r="C37" s="9">
        <v>0</v>
      </c>
      <c r="D37" s="9">
        <v>0</v>
      </c>
      <c r="E37" s="30">
        <f t="shared" si="0"/>
        <v>0</v>
      </c>
      <c r="F37" s="7">
        <v>0.5</v>
      </c>
      <c r="G37" s="7">
        <v>0.5</v>
      </c>
      <c r="H37" s="26">
        <v>1</v>
      </c>
      <c r="I37" s="26">
        <f t="shared" si="13"/>
        <v>0.6875</v>
      </c>
      <c r="J37" s="26">
        <f t="shared" si="2"/>
        <v>0</v>
      </c>
      <c r="K37" s="26">
        <f t="shared" si="3"/>
        <v>0</v>
      </c>
      <c r="L37" s="17"/>
      <c r="M37" s="17">
        <v>24.37</v>
      </c>
      <c r="N37" s="17">
        <v>10</v>
      </c>
      <c r="O37" s="34">
        <f t="shared" si="4"/>
        <v>34.37</v>
      </c>
      <c r="Q37" s="35">
        <f t="shared" si="5"/>
        <v>0</v>
      </c>
      <c r="R37" s="35">
        <f t="shared" si="6"/>
        <v>0</v>
      </c>
      <c r="T37" s="7">
        <v>16</v>
      </c>
      <c r="U37" s="38">
        <f t="shared" si="14"/>
        <v>32</v>
      </c>
      <c r="V37" s="37"/>
      <c r="W37" s="37"/>
      <c r="X37" s="38">
        <f t="shared" si="15"/>
        <v>0</v>
      </c>
      <c r="Y37" s="37"/>
      <c r="Z37" s="37"/>
      <c r="AD37" s="8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7">
        <f t="shared" si="0"/>
        <v>0</v>
      </c>
      <c r="F38" s="7">
        <v>2.5</v>
      </c>
      <c r="G38" s="7">
        <v>1</v>
      </c>
      <c r="H38" s="26">
        <v>3.5</v>
      </c>
      <c r="I38" s="26">
        <f t="shared" si="13"/>
        <v>3.4375</v>
      </c>
      <c r="J38" s="26">
        <f t="shared" si="2"/>
        <v>0</v>
      </c>
      <c r="K38" s="26">
        <f t="shared" si="3"/>
        <v>0</v>
      </c>
      <c r="L38" s="17"/>
      <c r="M38" s="17">
        <v>24.37</v>
      </c>
      <c r="N38" s="17">
        <v>10</v>
      </c>
      <c r="O38" s="34">
        <f t="shared" si="4"/>
        <v>34.37</v>
      </c>
      <c r="Q38" s="35">
        <f t="shared" si="5"/>
        <v>0</v>
      </c>
      <c r="R38" s="35">
        <f t="shared" si="6"/>
        <v>0</v>
      </c>
      <c r="T38" s="7">
        <v>16</v>
      </c>
      <c r="U38" s="38">
        <f t="shared" si="14"/>
        <v>112</v>
      </c>
      <c r="V38" s="37"/>
      <c r="W38" s="37"/>
      <c r="X38" s="38">
        <f t="shared" si="15"/>
        <v>0</v>
      </c>
      <c r="Y38" s="37"/>
      <c r="Z38" s="37"/>
      <c r="AD38" s="7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7" t="s">
        <v>180</v>
      </c>
      <c r="B39" s="7" t="s">
        <v>181</v>
      </c>
      <c r="C39" s="9">
        <v>0</v>
      </c>
      <c r="D39" s="9">
        <v>0</v>
      </c>
      <c r="E39" s="27">
        <f t="shared" si="0"/>
        <v>0</v>
      </c>
      <c r="F39" s="7">
        <v>0.4</v>
      </c>
      <c r="G39" s="7">
        <v>0.3</v>
      </c>
      <c r="H39" s="26">
        <f t="shared" ref="H39:H51" si="16">MAX(E39,F39)*1.375</f>
        <v>0.55</v>
      </c>
      <c r="I39" s="26">
        <f t="shared" si="13"/>
        <v>0.55</v>
      </c>
      <c r="J39" s="26">
        <f t="shared" si="2"/>
        <v>0</v>
      </c>
      <c r="K39" s="26">
        <f t="shared" si="3"/>
        <v>0</v>
      </c>
      <c r="L39" s="17"/>
      <c r="M39" s="17" t="s">
        <v>182</v>
      </c>
      <c r="N39" s="17" t="s">
        <v>183</v>
      </c>
      <c r="O39" s="34">
        <f t="shared" si="4"/>
        <v>30.8</v>
      </c>
      <c r="Q39" s="35">
        <f t="shared" si="5"/>
        <v>0</v>
      </c>
      <c r="R39" s="35">
        <f t="shared" si="6"/>
        <v>0</v>
      </c>
      <c r="T39" s="7">
        <v>20</v>
      </c>
      <c r="U39" s="38">
        <f t="shared" si="14"/>
        <v>20</v>
      </c>
      <c r="V39" s="37"/>
      <c r="W39" s="37"/>
      <c r="X39" s="38">
        <f t="shared" si="15"/>
        <v>0</v>
      </c>
      <c r="Y39" s="37"/>
      <c r="Z39" s="37"/>
      <c r="AD39" s="7" t="s">
        <v>184</v>
      </c>
      <c r="AE39" s="7" t="s">
        <v>185</v>
      </c>
      <c r="AF39" s="7">
        <v>65</v>
      </c>
      <c r="AG39" s="7">
        <v>45</v>
      </c>
      <c r="AH39" s="7">
        <v>35</v>
      </c>
    </row>
    <row r="40" ht="25" customHeight="1" spans="1:34">
      <c r="A40" s="7" t="s">
        <v>186</v>
      </c>
      <c r="B40" s="7" t="s">
        <v>187</v>
      </c>
      <c r="C40" s="9">
        <v>0</v>
      </c>
      <c r="D40" s="9">
        <v>0</v>
      </c>
      <c r="E40" s="27">
        <f t="shared" si="0"/>
        <v>0</v>
      </c>
      <c r="F40" s="7">
        <v>0</v>
      </c>
      <c r="G40" s="7">
        <v>0.1</v>
      </c>
      <c r="H40" s="26">
        <f t="shared" si="16"/>
        <v>0</v>
      </c>
      <c r="I40" s="26">
        <f t="shared" si="13"/>
        <v>0.1375</v>
      </c>
      <c r="J40" s="26">
        <f t="shared" si="2"/>
        <v>0</v>
      </c>
      <c r="K40" s="26">
        <f t="shared" si="3"/>
        <v>0</v>
      </c>
      <c r="L40" s="17"/>
      <c r="M40" s="17" t="s">
        <v>146</v>
      </c>
      <c r="N40" s="17" t="s">
        <v>183</v>
      </c>
      <c r="O40" s="34">
        <f t="shared" si="4"/>
        <v>32.8</v>
      </c>
      <c r="Q40" s="35">
        <f t="shared" si="5"/>
        <v>0</v>
      </c>
      <c r="R40" s="35">
        <f t="shared" si="6"/>
        <v>0</v>
      </c>
      <c r="T40" s="7">
        <v>20</v>
      </c>
      <c r="U40" s="38">
        <f t="shared" si="14"/>
        <v>20</v>
      </c>
      <c r="V40" s="37"/>
      <c r="W40" s="37"/>
      <c r="X40" s="38">
        <f t="shared" si="15"/>
        <v>0</v>
      </c>
      <c r="Y40" s="37"/>
      <c r="Z40" s="37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15" t="s">
        <v>190</v>
      </c>
      <c r="B41" s="7" t="s">
        <v>191</v>
      </c>
      <c r="C41" s="9">
        <v>0</v>
      </c>
      <c r="D41" s="9">
        <v>0</v>
      </c>
      <c r="E41" s="27">
        <f t="shared" si="0"/>
        <v>0</v>
      </c>
      <c r="F41" s="7">
        <v>0</v>
      </c>
      <c r="G41" s="7">
        <v>0</v>
      </c>
      <c r="H41" s="26">
        <f t="shared" si="16"/>
        <v>0</v>
      </c>
      <c r="I41" s="26">
        <v>1</v>
      </c>
      <c r="J41" s="26">
        <f t="shared" si="2"/>
        <v>0</v>
      </c>
      <c r="K41" s="26">
        <f t="shared" si="3"/>
        <v>0</v>
      </c>
      <c r="M41" s="17">
        <v>26.57</v>
      </c>
      <c r="N41" s="17">
        <v>10</v>
      </c>
      <c r="O41" s="34">
        <f t="shared" si="4"/>
        <v>36.57</v>
      </c>
      <c r="Q41" s="35">
        <f t="shared" si="5"/>
        <v>0</v>
      </c>
      <c r="R41" s="35">
        <f t="shared" si="6"/>
        <v>0</v>
      </c>
      <c r="T41" s="7">
        <v>16</v>
      </c>
      <c r="U41" s="38">
        <f t="shared" si="14"/>
        <v>32</v>
      </c>
      <c r="V41" s="37"/>
      <c r="W41" s="37"/>
      <c r="X41" s="38">
        <f t="shared" si="15"/>
        <v>0</v>
      </c>
      <c r="Y41" s="37"/>
      <c r="Z41" s="37"/>
      <c r="AD41" s="7" t="s">
        <v>192</v>
      </c>
      <c r="AE41" s="7" t="s">
        <v>193</v>
      </c>
      <c r="AF41" s="7">
        <v>30</v>
      </c>
      <c r="AG41" s="7">
        <v>40</v>
      </c>
      <c r="AH41" s="7">
        <v>45</v>
      </c>
    </row>
    <row r="42" ht="25" customHeight="1" spans="1:34">
      <c r="A42" s="15" t="s">
        <v>194</v>
      </c>
      <c r="B42" s="7" t="s">
        <v>195</v>
      </c>
      <c r="C42" s="9">
        <v>0</v>
      </c>
      <c r="D42" s="9">
        <v>0</v>
      </c>
      <c r="E42" s="27">
        <f t="shared" si="0"/>
        <v>0</v>
      </c>
      <c r="F42" s="7">
        <v>0</v>
      </c>
      <c r="G42" s="7">
        <v>0</v>
      </c>
      <c r="H42" s="26">
        <f t="shared" si="16"/>
        <v>0</v>
      </c>
      <c r="I42" s="26">
        <v>1</v>
      </c>
      <c r="J42" s="26">
        <f t="shared" si="2"/>
        <v>0</v>
      </c>
      <c r="K42" s="26">
        <f t="shared" si="3"/>
        <v>0</v>
      </c>
      <c r="M42" s="17">
        <v>26.57</v>
      </c>
      <c r="N42" s="17">
        <v>10</v>
      </c>
      <c r="O42" s="34">
        <f t="shared" si="4"/>
        <v>36.57</v>
      </c>
      <c r="Q42" s="35">
        <f t="shared" si="5"/>
        <v>0</v>
      </c>
      <c r="R42" s="35">
        <f t="shared" si="6"/>
        <v>0</v>
      </c>
      <c r="T42" s="7">
        <v>16</v>
      </c>
      <c r="U42" s="38">
        <f t="shared" si="14"/>
        <v>32</v>
      </c>
      <c r="V42" s="37"/>
      <c r="W42" s="37"/>
      <c r="X42" s="38">
        <f t="shared" si="15"/>
        <v>0</v>
      </c>
      <c r="Y42" s="37"/>
      <c r="Z42" s="37"/>
      <c r="AD42" s="7" t="s">
        <v>196</v>
      </c>
      <c r="AE42" s="7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7" t="s">
        <v>199</v>
      </c>
      <c r="C43" s="9">
        <v>0</v>
      </c>
      <c r="D43" s="9">
        <v>0</v>
      </c>
      <c r="E43" s="27">
        <f t="shared" si="0"/>
        <v>0</v>
      </c>
      <c r="F43" s="7">
        <v>0</v>
      </c>
      <c r="G43" s="7">
        <v>0</v>
      </c>
      <c r="H43" s="26">
        <f t="shared" si="16"/>
        <v>0</v>
      </c>
      <c r="I43" s="26">
        <v>1</v>
      </c>
      <c r="J43" s="26">
        <f t="shared" si="2"/>
        <v>0</v>
      </c>
      <c r="K43" s="26">
        <f t="shared" si="3"/>
        <v>0</v>
      </c>
      <c r="M43" s="7">
        <v>13.3</v>
      </c>
      <c r="N43" s="7">
        <v>5</v>
      </c>
      <c r="O43" s="34">
        <f t="shared" si="4"/>
        <v>18.3</v>
      </c>
      <c r="Q43" s="35">
        <f t="shared" si="5"/>
        <v>0</v>
      </c>
      <c r="R43" s="35">
        <f t="shared" si="6"/>
        <v>0</v>
      </c>
      <c r="T43" s="7">
        <v>32</v>
      </c>
      <c r="U43" s="38">
        <f t="shared" si="14"/>
        <v>32</v>
      </c>
      <c r="V43" s="37"/>
      <c r="W43" s="37"/>
      <c r="X43" s="38">
        <f t="shared" si="15"/>
        <v>0</v>
      </c>
      <c r="Y43" s="37"/>
      <c r="Z43" s="37"/>
      <c r="AD43" s="7" t="s">
        <v>200</v>
      </c>
      <c r="AE43" s="7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0" t="s">
        <v>202</v>
      </c>
      <c r="B44" s="7" t="s">
        <v>203</v>
      </c>
      <c r="C44" s="9">
        <v>0</v>
      </c>
      <c r="D44" s="9">
        <v>0</v>
      </c>
      <c r="E44" s="27">
        <f t="shared" si="0"/>
        <v>0</v>
      </c>
      <c r="F44" s="7">
        <v>0</v>
      </c>
      <c r="G44" s="7">
        <v>0</v>
      </c>
      <c r="H44" s="26">
        <f t="shared" si="16"/>
        <v>0</v>
      </c>
      <c r="I44" s="26">
        <v>1</v>
      </c>
      <c r="J44" s="26">
        <f t="shared" si="2"/>
        <v>0</v>
      </c>
      <c r="K44" s="26">
        <f t="shared" si="3"/>
        <v>0</v>
      </c>
      <c r="M44" s="7">
        <v>10</v>
      </c>
      <c r="N44" s="7">
        <v>3</v>
      </c>
      <c r="O44" s="34">
        <f t="shared" si="4"/>
        <v>13</v>
      </c>
      <c r="Q44" s="35">
        <f t="shared" si="5"/>
        <v>0</v>
      </c>
      <c r="R44" s="35">
        <f t="shared" si="6"/>
        <v>0</v>
      </c>
      <c r="T44" s="7">
        <v>72</v>
      </c>
      <c r="U44" s="38">
        <f t="shared" si="14"/>
        <v>72</v>
      </c>
      <c r="V44" s="37"/>
      <c r="W44" s="37"/>
      <c r="X44" s="38">
        <f t="shared" si="15"/>
        <v>0</v>
      </c>
      <c r="Y44" s="37"/>
      <c r="Z44" s="37"/>
      <c r="AD44" s="7" t="s">
        <v>204</v>
      </c>
      <c r="AE44" s="7" t="s">
        <v>205</v>
      </c>
      <c r="AF44" s="7">
        <v>50</v>
      </c>
      <c r="AG44" s="7">
        <v>37</v>
      </c>
      <c r="AH44" s="7">
        <v>40</v>
      </c>
    </row>
    <row r="45" ht="25" customHeight="1" spans="1:34">
      <c r="A45" s="24" t="s">
        <v>206</v>
      </c>
      <c r="B45" s="24" t="s">
        <v>207</v>
      </c>
      <c r="C45" s="9">
        <v>0</v>
      </c>
      <c r="D45" s="9">
        <v>0</v>
      </c>
      <c r="E45" s="27">
        <f t="shared" si="0"/>
        <v>0</v>
      </c>
      <c r="F45" s="7">
        <v>0</v>
      </c>
      <c r="G45" s="7">
        <v>0</v>
      </c>
      <c r="H45" s="26">
        <f t="shared" si="16"/>
        <v>0</v>
      </c>
      <c r="I45" s="26">
        <v>1</v>
      </c>
      <c r="J45" s="26">
        <f t="shared" si="2"/>
        <v>0</v>
      </c>
      <c r="K45" s="26">
        <f t="shared" si="3"/>
        <v>0</v>
      </c>
      <c r="M45" s="24">
        <v>39</v>
      </c>
      <c r="N45" s="24">
        <v>12</v>
      </c>
      <c r="O45" s="34">
        <f>M45+N45</f>
        <v>51</v>
      </c>
      <c r="Q45" s="35">
        <f t="shared" ref="Q45:Q51" si="17">M45*C45</f>
        <v>0</v>
      </c>
      <c r="R45" s="35">
        <f t="shared" ref="R45:R51" si="18">M45*D45</f>
        <v>0</v>
      </c>
      <c r="T45" s="24">
        <v>18</v>
      </c>
      <c r="U45" s="38">
        <f t="shared" ref="U45:U51" si="19">CEILING(MAX(0,90-MAX(K45,60))*I45/T45,1)*T45</f>
        <v>36</v>
      </c>
      <c r="V45" s="37"/>
      <c r="W45" s="37"/>
      <c r="X45" s="38">
        <f t="shared" ref="X45:X51" si="20">MIN(CEILING(MAX(0,70-MAX(J45,30))*I45/T45,1)*T45,D45)</f>
        <v>0</v>
      </c>
      <c r="Y45" s="37"/>
      <c r="Z45" s="37"/>
      <c r="AD45" s="24" t="s">
        <v>208</v>
      </c>
      <c r="AE45" s="24" t="s">
        <v>209</v>
      </c>
      <c r="AF45" s="7">
        <v>50</v>
      </c>
      <c r="AG45" s="7">
        <v>37</v>
      </c>
      <c r="AH45" s="7">
        <v>40</v>
      </c>
    </row>
    <row r="46" ht="25" customHeight="1" spans="1:34">
      <c r="A46" s="24" t="s">
        <v>210</v>
      </c>
      <c r="B46" s="24" t="s">
        <v>211</v>
      </c>
      <c r="C46" s="9">
        <v>0</v>
      </c>
      <c r="D46" s="9">
        <v>0</v>
      </c>
      <c r="E46" s="27">
        <f t="shared" si="0"/>
        <v>0</v>
      </c>
      <c r="F46" s="7">
        <v>0</v>
      </c>
      <c r="G46" s="7">
        <v>0</v>
      </c>
      <c r="H46" s="26">
        <f t="shared" si="16"/>
        <v>0</v>
      </c>
      <c r="I46" s="26">
        <v>1</v>
      </c>
      <c r="J46" s="26">
        <f t="shared" si="2"/>
        <v>0</v>
      </c>
      <c r="K46" s="26">
        <f t="shared" si="3"/>
        <v>0</v>
      </c>
      <c r="M46" s="24">
        <v>19.5</v>
      </c>
      <c r="N46" s="17">
        <v>6</v>
      </c>
      <c r="O46" s="34">
        <f t="shared" ref="O46:O51" si="21">M46+N46</f>
        <v>25.5</v>
      </c>
      <c r="Q46" s="35">
        <f t="shared" si="17"/>
        <v>0</v>
      </c>
      <c r="R46" s="35">
        <f t="shared" si="18"/>
        <v>0</v>
      </c>
      <c r="T46" s="7">
        <v>36</v>
      </c>
      <c r="U46" s="38">
        <f t="shared" si="19"/>
        <v>36</v>
      </c>
      <c r="V46" s="37"/>
      <c r="W46" s="37"/>
      <c r="X46" s="38">
        <f t="shared" si="20"/>
        <v>0</v>
      </c>
      <c r="Y46" s="37"/>
      <c r="Z46" s="37"/>
      <c r="AD46" s="24" t="s">
        <v>212</v>
      </c>
      <c r="AE46" s="24" t="s">
        <v>213</v>
      </c>
      <c r="AF46" s="7">
        <v>50</v>
      </c>
      <c r="AG46" s="7">
        <v>37</v>
      </c>
      <c r="AH46" s="7">
        <v>40</v>
      </c>
    </row>
    <row r="47" ht="25" customHeight="1" spans="1:34">
      <c r="A47" s="24" t="s">
        <v>214</v>
      </c>
      <c r="B47" s="24" t="s">
        <v>215</v>
      </c>
      <c r="C47" s="9">
        <v>0</v>
      </c>
      <c r="D47" s="9">
        <v>0</v>
      </c>
      <c r="E47" s="27">
        <f t="shared" si="0"/>
        <v>0</v>
      </c>
      <c r="F47" s="7">
        <v>0</v>
      </c>
      <c r="G47" s="7">
        <v>0</v>
      </c>
      <c r="H47" s="26">
        <f t="shared" si="16"/>
        <v>0</v>
      </c>
      <c r="I47" s="26">
        <v>1</v>
      </c>
      <c r="J47" s="26">
        <f t="shared" si="2"/>
        <v>0</v>
      </c>
      <c r="K47" s="26">
        <f t="shared" si="3"/>
        <v>0</v>
      </c>
      <c r="M47" s="24">
        <v>19.5</v>
      </c>
      <c r="N47" s="17">
        <v>6</v>
      </c>
      <c r="O47" s="34">
        <f t="shared" si="21"/>
        <v>25.5</v>
      </c>
      <c r="Q47" s="35">
        <f t="shared" si="17"/>
        <v>0</v>
      </c>
      <c r="R47" s="35">
        <f t="shared" si="18"/>
        <v>0</v>
      </c>
      <c r="T47" s="7">
        <v>36</v>
      </c>
      <c r="U47" s="38">
        <f t="shared" si="19"/>
        <v>36</v>
      </c>
      <c r="V47" s="37"/>
      <c r="W47" s="37"/>
      <c r="X47" s="38">
        <f t="shared" si="20"/>
        <v>0</v>
      </c>
      <c r="Y47" s="37"/>
      <c r="Z47" s="37"/>
      <c r="AD47" s="24" t="s">
        <v>216</v>
      </c>
      <c r="AE47" s="24" t="s">
        <v>217</v>
      </c>
      <c r="AF47" s="7">
        <v>50</v>
      </c>
      <c r="AG47" s="7">
        <v>37</v>
      </c>
      <c r="AH47" s="7">
        <v>40</v>
      </c>
    </row>
    <row r="48" ht="25" customHeight="1" spans="1:34">
      <c r="A48" s="24" t="s">
        <v>218</v>
      </c>
      <c r="B48" s="24" t="s">
        <v>219</v>
      </c>
      <c r="C48" s="9">
        <v>0</v>
      </c>
      <c r="D48" s="9">
        <v>0</v>
      </c>
      <c r="E48" s="27">
        <f t="shared" si="0"/>
        <v>0</v>
      </c>
      <c r="F48" s="7">
        <v>0</v>
      </c>
      <c r="G48" s="7">
        <v>0</v>
      </c>
      <c r="H48" s="26">
        <f t="shared" si="16"/>
        <v>0</v>
      </c>
      <c r="I48" s="26">
        <v>1</v>
      </c>
      <c r="J48" s="26">
        <f t="shared" si="2"/>
        <v>0</v>
      </c>
      <c r="K48" s="26">
        <f t="shared" si="3"/>
        <v>0</v>
      </c>
      <c r="M48" s="24">
        <v>19.5</v>
      </c>
      <c r="N48" s="17">
        <v>6</v>
      </c>
      <c r="O48" s="34">
        <f t="shared" si="21"/>
        <v>25.5</v>
      </c>
      <c r="Q48" s="35">
        <f t="shared" si="17"/>
        <v>0</v>
      </c>
      <c r="R48" s="35">
        <f t="shared" si="18"/>
        <v>0</v>
      </c>
      <c r="T48" s="7">
        <v>36</v>
      </c>
      <c r="U48" s="38">
        <f t="shared" si="19"/>
        <v>36</v>
      </c>
      <c r="V48" s="37"/>
      <c r="W48" s="37"/>
      <c r="X48" s="38">
        <f t="shared" si="20"/>
        <v>0</v>
      </c>
      <c r="Y48" s="37"/>
      <c r="Z48" s="37"/>
      <c r="AD48" s="24" t="s">
        <v>220</v>
      </c>
      <c r="AE48" s="24" t="s">
        <v>221</v>
      </c>
      <c r="AF48" s="7">
        <v>50</v>
      </c>
      <c r="AG48" s="7">
        <v>37</v>
      </c>
      <c r="AH48" s="7">
        <v>40</v>
      </c>
    </row>
    <row r="49" ht="25" customHeight="1" spans="1:34">
      <c r="A49" s="24" t="s">
        <v>222</v>
      </c>
      <c r="B49" s="24" t="s">
        <v>223</v>
      </c>
      <c r="C49" s="9">
        <v>0</v>
      </c>
      <c r="D49" s="9">
        <v>0</v>
      </c>
      <c r="E49" s="27">
        <f t="shared" si="0"/>
        <v>0</v>
      </c>
      <c r="F49" s="7">
        <v>0</v>
      </c>
      <c r="G49" s="7">
        <v>0</v>
      </c>
      <c r="H49" s="26">
        <f t="shared" si="16"/>
        <v>0</v>
      </c>
      <c r="I49" s="26">
        <v>1</v>
      </c>
      <c r="J49" s="26">
        <f t="shared" si="2"/>
        <v>0</v>
      </c>
      <c r="K49" s="26">
        <f t="shared" si="3"/>
        <v>0</v>
      </c>
      <c r="M49" s="17">
        <v>24.37</v>
      </c>
      <c r="N49" s="17">
        <v>10</v>
      </c>
      <c r="O49" s="34">
        <f t="shared" si="21"/>
        <v>34.37</v>
      </c>
      <c r="Q49" s="35">
        <f t="shared" si="17"/>
        <v>0</v>
      </c>
      <c r="R49" s="35">
        <f t="shared" si="18"/>
        <v>0</v>
      </c>
      <c r="T49" s="7">
        <v>16</v>
      </c>
      <c r="U49" s="38">
        <f t="shared" si="19"/>
        <v>32</v>
      </c>
      <c r="V49" s="37"/>
      <c r="W49" s="37"/>
      <c r="X49" s="38">
        <f t="shared" si="20"/>
        <v>0</v>
      </c>
      <c r="Y49" s="37"/>
      <c r="Z49" s="37"/>
      <c r="AD49" s="24" t="s">
        <v>224</v>
      </c>
      <c r="AE49" s="24" t="s">
        <v>225</v>
      </c>
      <c r="AF49" s="7">
        <v>60</v>
      </c>
      <c r="AG49" s="7">
        <v>40</v>
      </c>
      <c r="AH49" s="7">
        <v>45</v>
      </c>
    </row>
    <row r="50" ht="25" customHeight="1" spans="1:34">
      <c r="A50" s="24" t="s">
        <v>226</v>
      </c>
      <c r="B50" s="24" t="s">
        <v>227</v>
      </c>
      <c r="C50" s="9">
        <v>0</v>
      </c>
      <c r="D50" s="9">
        <v>0</v>
      </c>
      <c r="E50" s="27">
        <f t="shared" si="0"/>
        <v>0</v>
      </c>
      <c r="F50" s="7">
        <v>0</v>
      </c>
      <c r="G50" s="7">
        <v>0</v>
      </c>
      <c r="H50" s="26">
        <f t="shared" si="16"/>
        <v>0</v>
      </c>
      <c r="I50" s="26">
        <v>1</v>
      </c>
      <c r="J50" s="26">
        <f t="shared" si="2"/>
        <v>0</v>
      </c>
      <c r="K50" s="26">
        <f t="shared" si="3"/>
        <v>0</v>
      </c>
      <c r="M50" s="17">
        <v>24.37</v>
      </c>
      <c r="N50" s="17">
        <v>10</v>
      </c>
      <c r="O50" s="34">
        <f t="shared" si="21"/>
        <v>34.37</v>
      </c>
      <c r="Q50" s="35">
        <f t="shared" si="17"/>
        <v>0</v>
      </c>
      <c r="R50" s="35">
        <f t="shared" si="18"/>
        <v>0</v>
      </c>
      <c r="T50" s="7">
        <v>16</v>
      </c>
      <c r="U50" s="38">
        <f t="shared" si="19"/>
        <v>32</v>
      </c>
      <c r="V50" s="37"/>
      <c r="W50" s="37"/>
      <c r="X50" s="38">
        <f t="shared" si="20"/>
        <v>0</v>
      </c>
      <c r="Y50" s="37"/>
      <c r="Z50" s="37"/>
      <c r="AD50" s="24" t="s">
        <v>228</v>
      </c>
      <c r="AE50" s="24" t="s">
        <v>229</v>
      </c>
      <c r="AF50" s="7">
        <v>60</v>
      </c>
      <c r="AG50" s="7">
        <v>40</v>
      </c>
      <c r="AH50" s="7">
        <v>45</v>
      </c>
    </row>
    <row r="51" ht="25" customHeight="1" spans="1:34">
      <c r="A51" s="24" t="s">
        <v>230</v>
      </c>
      <c r="B51" s="24" t="s">
        <v>231</v>
      </c>
      <c r="C51" s="9">
        <v>0</v>
      </c>
      <c r="D51" s="9">
        <v>0</v>
      </c>
      <c r="E51" s="27">
        <f t="shared" si="0"/>
        <v>0</v>
      </c>
      <c r="F51" s="7">
        <v>0</v>
      </c>
      <c r="G51" s="7">
        <v>0</v>
      </c>
      <c r="H51" s="26">
        <f t="shared" si="16"/>
        <v>0</v>
      </c>
      <c r="I51" s="26">
        <v>1</v>
      </c>
      <c r="J51" s="26">
        <f t="shared" si="2"/>
        <v>0</v>
      </c>
      <c r="K51" s="26">
        <f t="shared" si="3"/>
        <v>0</v>
      </c>
      <c r="M51" s="7">
        <v>13.3</v>
      </c>
      <c r="N51" s="7">
        <v>5</v>
      </c>
      <c r="O51" s="34">
        <f t="shared" si="21"/>
        <v>18.3</v>
      </c>
      <c r="Q51" s="35">
        <f t="shared" si="17"/>
        <v>0</v>
      </c>
      <c r="R51" s="35">
        <f t="shared" si="18"/>
        <v>0</v>
      </c>
      <c r="T51" s="24">
        <v>32</v>
      </c>
      <c r="U51" s="38">
        <f t="shared" si="19"/>
        <v>32</v>
      </c>
      <c r="V51" s="37"/>
      <c r="W51" s="37"/>
      <c r="X51" s="38">
        <f t="shared" si="20"/>
        <v>0</v>
      </c>
      <c r="Y51" s="37"/>
      <c r="Z51" s="37"/>
      <c r="AD51" s="24" t="s">
        <v>232</v>
      </c>
      <c r="AE51" s="24" t="s">
        <v>233</v>
      </c>
      <c r="AF51" s="7">
        <v>30</v>
      </c>
      <c r="AG51" s="7">
        <v>40</v>
      </c>
      <c r="AH51" s="7">
        <v>45</v>
      </c>
    </row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</sheetData>
  <autoFilter ref="A1:AH44">
    <extLst/>
  </autoFilter>
  <conditionalFormatting sqref="J45">
    <cfRule type="cellIs" dxfId="0" priority="42" operator="lessThanOrEqual">
      <formula>70</formula>
    </cfRule>
    <cfRule type="cellIs" dxfId="1" priority="41" operator="lessThanOrEqual">
      <formula>60</formula>
    </cfRule>
    <cfRule type="cellIs" dxfId="2" priority="40" operator="greaterThanOrEqual">
      <formula>105</formula>
    </cfRule>
  </conditionalFormatting>
  <conditionalFormatting sqref="K45">
    <cfRule type="cellIs" dxfId="0" priority="39" operator="lessThanOrEqual">
      <formula>70</formula>
    </cfRule>
    <cfRule type="cellIs" dxfId="1" priority="38" operator="lessThanOrEqual">
      <formula>60</formula>
    </cfRule>
    <cfRule type="cellIs" dxfId="2" priority="37" operator="greaterThanOrEqual">
      <formula>105</formula>
    </cfRule>
  </conditionalFormatting>
  <conditionalFormatting sqref="J46">
    <cfRule type="cellIs" dxfId="0" priority="36" operator="lessThanOrEqual">
      <formula>70</formula>
    </cfRule>
    <cfRule type="cellIs" dxfId="1" priority="35" operator="lessThanOrEqual">
      <formula>60</formula>
    </cfRule>
    <cfRule type="cellIs" dxfId="2" priority="34" operator="greaterThanOrEqual">
      <formula>105</formula>
    </cfRule>
  </conditionalFormatting>
  <conditionalFormatting sqref="K46">
    <cfRule type="cellIs" dxfId="0" priority="33" operator="lessThanOrEqual">
      <formula>70</formula>
    </cfRule>
    <cfRule type="cellIs" dxfId="1" priority="32" operator="lessThanOrEqual">
      <formula>60</formula>
    </cfRule>
    <cfRule type="cellIs" dxfId="2" priority="31" operator="greaterThanOrEqual">
      <formula>105</formula>
    </cfRule>
  </conditionalFormatting>
  <conditionalFormatting sqref="J47">
    <cfRule type="cellIs" dxfId="0" priority="30" operator="lessThanOrEqual">
      <formula>70</formula>
    </cfRule>
    <cfRule type="cellIs" dxfId="1" priority="29" operator="lessThanOrEqual">
      <formula>60</formula>
    </cfRule>
    <cfRule type="cellIs" dxfId="2" priority="28" operator="greaterThanOrEqual">
      <formula>105</formula>
    </cfRule>
  </conditionalFormatting>
  <conditionalFormatting sqref="K47">
    <cfRule type="cellIs" dxfId="0" priority="27" operator="lessThanOrEqual">
      <formula>70</formula>
    </cfRule>
    <cfRule type="cellIs" dxfId="1" priority="26" operator="lessThanOrEqual">
      <formula>60</formula>
    </cfRule>
    <cfRule type="cellIs" dxfId="2" priority="25" operator="greaterThanOrEqual">
      <formula>105</formula>
    </cfRule>
  </conditionalFormatting>
  <conditionalFormatting sqref="J48">
    <cfRule type="cellIs" dxfId="0" priority="24" operator="lessThanOrEqual">
      <formula>70</formula>
    </cfRule>
    <cfRule type="cellIs" dxfId="1" priority="20" operator="lessThanOrEqual">
      <formula>60</formula>
    </cfRule>
    <cfRule type="cellIs" dxfId="2" priority="16" operator="greaterThanOrEqual">
      <formula>105</formula>
    </cfRule>
  </conditionalFormatting>
  <conditionalFormatting sqref="K48">
    <cfRule type="cellIs" dxfId="0" priority="12" operator="lessThanOrEqual">
      <formula>70</formula>
    </cfRule>
    <cfRule type="cellIs" dxfId="1" priority="8" operator="lessThanOrEqual">
      <formula>60</formula>
    </cfRule>
    <cfRule type="cellIs" dxfId="2" priority="4" operator="greaterThanOrEqual">
      <formula>105</formula>
    </cfRule>
  </conditionalFormatting>
  <conditionalFormatting sqref="J49">
    <cfRule type="cellIs" dxfId="0" priority="23" operator="lessThanOrEqual">
      <formula>70</formula>
    </cfRule>
    <cfRule type="cellIs" dxfId="1" priority="19" operator="lessThanOrEqual">
      <formula>60</formula>
    </cfRule>
    <cfRule type="cellIs" dxfId="2" priority="15" operator="greaterThanOrEqual">
      <formula>105</formula>
    </cfRule>
  </conditionalFormatting>
  <conditionalFormatting sqref="K49">
    <cfRule type="cellIs" dxfId="0" priority="11" operator="lessThanOrEqual">
      <formula>70</formula>
    </cfRule>
    <cfRule type="cellIs" dxfId="1" priority="7" operator="lessThanOrEqual">
      <formula>60</formula>
    </cfRule>
    <cfRule type="cellIs" dxfId="2" priority="3" operator="greaterThanOrEqual">
      <formula>105</formula>
    </cfRule>
  </conditionalFormatting>
  <conditionalFormatting sqref="J50">
    <cfRule type="cellIs" dxfId="0" priority="22" operator="lessThanOrEqual">
      <formula>70</formula>
    </cfRule>
    <cfRule type="cellIs" dxfId="1" priority="18" operator="lessThanOrEqual">
      <formula>60</formula>
    </cfRule>
    <cfRule type="cellIs" dxfId="2" priority="14" operator="greaterThanOrEqual">
      <formula>105</formula>
    </cfRule>
  </conditionalFormatting>
  <conditionalFormatting sqref="K50">
    <cfRule type="cellIs" dxfId="0" priority="10" operator="lessThanOrEqual">
      <formula>70</formula>
    </cfRule>
    <cfRule type="cellIs" dxfId="1" priority="6" operator="lessThanOrEqual">
      <formula>60</formula>
    </cfRule>
    <cfRule type="cellIs" dxfId="2" priority="2" operator="greaterThanOrEqual">
      <formula>105</formula>
    </cfRule>
  </conditionalFormatting>
  <conditionalFormatting sqref="J51">
    <cfRule type="cellIs" dxfId="0" priority="21" operator="lessThanOrEqual">
      <formula>70</formula>
    </cfRule>
    <cfRule type="cellIs" dxfId="1" priority="17" operator="lessThanOrEqual">
      <formula>60</formula>
    </cfRule>
    <cfRule type="cellIs" dxfId="2" priority="13" operator="greaterThanOrEqual">
      <formula>105</formula>
    </cfRule>
  </conditionalFormatting>
  <conditionalFormatting sqref="K51">
    <cfRule type="cellIs" dxfId="0" priority="9" operator="lessThanOrEqual">
      <formula>70</formula>
    </cfRule>
    <cfRule type="cellIs" dxfId="1" priority="5" operator="lessThanOrEqual">
      <formula>60</formula>
    </cfRule>
    <cfRule type="cellIs" dxfId="2" priority="1" operator="greaterThanOrEqual">
      <formula>105</formula>
    </cfRule>
  </conditionalFormatting>
  <conditionalFormatting sqref="J2:J29">
    <cfRule type="cellIs" dxfId="2" priority="55" operator="greaterThanOrEqual">
      <formula>105</formula>
    </cfRule>
    <cfRule type="cellIs" dxfId="1" priority="56" operator="lessThanOrEqual">
      <formula>60</formula>
    </cfRule>
    <cfRule type="cellIs" dxfId="0" priority="57" operator="lessThanOrEqual">
      <formula>70</formula>
    </cfRule>
  </conditionalFormatting>
  <conditionalFormatting sqref="J30:J44">
    <cfRule type="cellIs" dxfId="2" priority="49" operator="greaterThanOrEqual">
      <formula>105</formula>
    </cfRule>
    <cfRule type="cellIs" dxfId="1" priority="50" operator="lessThanOrEqual">
      <formula>60</formula>
    </cfRule>
    <cfRule type="cellIs" dxfId="0" priority="51" operator="lessThanOrEqual">
      <formula>70</formula>
    </cfRule>
  </conditionalFormatting>
  <conditionalFormatting sqref="K2:K29">
    <cfRule type="cellIs" dxfId="2" priority="46" operator="greaterThanOrEqual">
      <formula>105</formula>
    </cfRule>
    <cfRule type="cellIs" dxfId="1" priority="47" operator="lessThanOrEqual">
      <formula>60</formula>
    </cfRule>
    <cfRule type="cellIs" dxfId="0" priority="48" operator="lessThanOrEqual">
      <formula>70</formula>
    </cfRule>
  </conditionalFormatting>
  <conditionalFormatting sqref="K30:K44">
    <cfRule type="cellIs" dxfId="2" priority="43" operator="greaterThanOrEqual">
      <formula>105</formula>
    </cfRule>
    <cfRule type="cellIs" dxfId="1" priority="44" operator="lessThanOrEqual">
      <formula>60</formula>
    </cfRule>
    <cfRule type="cellIs" dxfId="0" priority="45" operator="lessThanOrEqual">
      <formula>70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2022-10-14T03:29:00Z</dcterms:created>
  <dcterms:modified xsi:type="dcterms:W3CDTF">2025-07-17T01:34:49Z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