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60"/>
  </bookViews>
  <sheets>
    <sheet name="产品库存" sheetId="1" r:id="rId1"/>
  </sheets>
  <definedNames>
    <definedName name="_xlnm._FilterDatabase" localSheetId="0" hidden="1">产品库存!$A$1:$AH$44</definedName>
  </definedNames>
  <calcPr calcId="144525" concurrentCalc="0"/>
</workbook>
</file>

<file path=xl/sharedStrings.xml><?xml version="1.0" encoding="utf-8"?>
<sst xmlns="http://schemas.openxmlformats.org/spreadsheetml/2006/main" count="208" uniqueCount="206">
  <si>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</si>
  <si>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</si>
  <si>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</si>
  <si>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</si>
  <si>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</si>
  <si>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</si>
  <si>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</si>
  <si>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</si>
  <si>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</si>
  <si>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</si>
  <si>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</si>
  <si>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</si>
  <si>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</si>
  <si>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</si>
  <si>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</si>
  <si>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</si>
  <si>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</si>
  <si>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</si>
  <si>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</si>
  <si>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</si>
  <si>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</si>
  <si>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</si>
  <si>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</si>
  <si>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</si>
  <si>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</si>
  <si>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</si>
  <si>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</si>
  <si>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</si>
  <si>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</si>
  <si>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</si>
  <si>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</si>
  <si>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</si>
  <si>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</si>
  <si>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</si>
  <si>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</si>
  <si>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</si>
  <si>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</si>
  <si>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</si>
  <si>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</si>
  <si>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</si>
  <si>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</si>
  <si>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</si>
  <si>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</si>
  <si>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</si>
  <si>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</si>
  <si>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</si>
  <si>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</si>
  <si>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</si>
  <si>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</si>
  <si>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</si>
  <si>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</si>
  <si>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</si>
  <si>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</si>
  <si>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</si>
  <si>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</si>
  <si>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</si>
  <si>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</si>
  <si>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</si>
  <si>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</si>
  <si>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</si>
  <si>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</si>
  <si>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</si>
  <si>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</si>
  <si>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</si>
  <si>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</si>
  <si>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</si>
  <si>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</si>
  <si>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</si>
  <si>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</si>
  <si>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</si>
  <si>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</si>
  <si>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</si>
  <si>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</si>
  <si>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</si>
  <si>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</si>
  <si>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</si>
  <si>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</si>
  <si>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</si>
  <si>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</si>
  <si>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</si>
  <si>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</si>
  <si>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</si>
  <si>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</si>
  <si>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</si>
  <si>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</si>
  <si>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</si>
  <si>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</si>
  <si>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</si>
  <si>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</si>
  <si>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</si>
  <si>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</si>
  <si>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</si>
  <si>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</si>
  <si>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</si>
  <si>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</si>
  <si>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</si>
  <si>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</si>
  <si>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</si>
  <si>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</si>
  <si>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</si>
  <si>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</si>
  <si>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</si>
  <si>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</si>
  <si>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</si>
  <si>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</si>
  <si>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</si>
  <si>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</si>
  <si>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</si>
  <si>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</si>
  <si>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</si>
  <si>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</si>
  <si>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</si>
  <si>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</si>
  <si>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</si>
  <si>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</si>
  <si>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</si>
  <si>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</si>
  <si>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</si>
  <si>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</si>
  <si>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</si>
  <si>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</si>
  <si>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</si>
  <si>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</si>
  <si>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</si>
  <si>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</si>
  <si>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</si>
  <si>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</si>
  <si>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</si>
  <si>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</si>
  <si>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</si>
  <si>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</si>
  <si>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</si>
  <si>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</si>
  <si>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</si>
  <si>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</si>
  <si>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</si>
  <si>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</si>
  <si>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</si>
  <si>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</si>
  <si>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</si>
  <si>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</si>
  <si>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</si>
  <si>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</si>
  <si>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</si>
  <si>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</si>
  <si>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</si>
  <si>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</si>
  <si>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</si>
  <si>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</si>
  <si>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</si>
  <si>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</si>
  <si>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</si>
  <si>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</si>
  <si>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</si>
  <si>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</si>
  <si>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</si>
  <si>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</si>
  <si>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</si>
  <si>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</si>
  <si>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</si>
  <si>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</si>
  <si>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</si>
  <si>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</si>
  <si>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B0DQGTP8MQ</t>
  </si>
  <si>
    <t>14</t>
  </si>
  <si>
    <t>5</t>
  </si>
  <si>
    <t>BedSideCaddy-2pockets-Grey1pcs</t>
  </si>
  <si>
    <t>X004DUD277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</si>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</sst>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FFF82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FFEBEB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abSelected="1" zoomScale="85" zoomScaleNormal="85" workbookViewId="0">
      <pane xSplit="1" ySplit="1" topLeftCell="B13" activePane="bottomRight" state="frozen"/>
      <selection/>
      <selection pane="topRight"/>
      <selection pane="bottomLeft"/>
      <selection pane="bottomRight" activeCell="C27" sqref="C27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45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45" si="2">(C2)/I2</f>
        <v>0</v>
      </c>
      <c r="K2" s="25">
        <f t="shared" ref="K2:K45" si="3">(E2)/I2</f>
        <v>0</v>
      </c>
      <c r="L2" s="17"/>
      <c r="M2" s="17">
        <v>19.43</v>
      </c>
      <c r="N2" s="17">
        <v>6</v>
      </c>
      <c r="O2" s="33">
        <f t="shared" ref="O2:O45" si="4">M2+N2</f>
        <v>25.43</v>
      </c>
      <c r="Q2" s="34">
        <f t="shared" ref="Q2:Q45" si="5">M2*C2</f>
        <v>0</v>
      </c>
      <c r="R2" s="34">
        <f t="shared" ref="R2:R45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>CEILING(MAX(0,90-MAX(K16,60))*I16/T16,1)*T16</f>
        <v>64</v>
      </c>
      <c r="V16" s="36"/>
      <c r="W16" s="36"/>
      <c r="X16" s="37">
        <f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>CEILING(MAX(0,90-MAX(K17,60))*I17/T17,1)*T17</f>
        <v>60</v>
      </c>
      <c r="V17" s="36"/>
      <c r="W17" s="36"/>
      <c r="X17" s="37">
        <f>MIN(CEILING(MAX(0,70-MAX(J17,30))*I17/T17,1)*T17,D17)</f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0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>CEILING(MAX(0,90-MAX(K18,60))*I18/T18,1)*T18</f>
        <v>48</v>
      </c>
      <c r="V18" s="36"/>
      <c r="W18" s="36"/>
      <c r="X18" s="37">
        <f>MIN(CEILING(MAX(0,70-MAX(J18,30))*I18/T18,1)*T18,D18)</f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1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>CEILING(MAX(0,90-MAX(K19,60))*I19/T19,1)*T19</f>
        <v>48</v>
      </c>
      <c r="V19" s="36"/>
      <c r="W19" s="36"/>
      <c r="X19" s="37">
        <f>MIN(CEILING(MAX(0,70-MAX(J19,30))*I19/T19,1)*T19,D19)</f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0"/>
        <v>0</v>
      </c>
      <c r="I20" s="25">
        <f t="shared" si="11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>CEILING(MAX(0,90-MAX(K20,60))*I20/T20,1)*T20</f>
        <v>24</v>
      </c>
      <c r="V20" s="36"/>
      <c r="W20" s="36"/>
      <c r="X20" s="37">
        <f>MIN(CEILING(MAX(0,70-MAX(J20,30))*I20/T20,1)*T20,D20)</f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0"/>
        <v>2.3375</v>
      </c>
      <c r="I21" s="25">
        <f t="shared" si="11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>CEILING(MAX(0,90-MAX(K21,60))*I21/T21,1)*T21</f>
        <v>84</v>
      </c>
      <c r="V21" s="36"/>
      <c r="W21" s="36"/>
      <c r="X21" s="37">
        <f>MIN(CEILING(MAX(0,70-MAX(J21,30))*I21/T21,1)*T21,D21)</f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1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>CEILING(MAX(0,90-MAX(K22,60))*I22/T22,1)*T22</f>
        <v>28</v>
      </c>
      <c r="V22" s="36"/>
      <c r="W22" s="36"/>
      <c r="X22" s="37">
        <f>MIN(CEILING(MAX(0,70-MAX(J22,30))*I22/T22,1)*T22,D22)</f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>MAX(E23,F23)*1.375</f>
        <v>0.6875</v>
      </c>
      <c r="I23" s="25">
        <f t="shared" si="11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>CEILING(MAX(0,90-MAX(K23,60))*I23/T23,1)*T23</f>
        <v>32</v>
      </c>
      <c r="V23" s="36"/>
      <c r="W23" s="36"/>
      <c r="X23" s="37">
        <f>MIN(CEILING(MAX(0,70-MAX(J23,30))*I23/T23,1)*T23,D23)</f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>MAX(E24,F24)*1.375</f>
        <v>0.9625</v>
      </c>
      <c r="I24" s="25">
        <f t="shared" si="11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>CEILING(MAX(0,90-MAX(K24,60))*I24/T24,1)*T24</f>
        <v>48</v>
      </c>
      <c r="V24" s="36"/>
      <c r="W24" s="36"/>
      <c r="X24" s="37">
        <f>MIN(CEILING(MAX(0,70-MAX(J24,30))*I24/T24,1)*T24,D24)</f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1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>CEILING(MAX(0,90-MAX(K25,60))*I25/T25,1)*T25</f>
        <v>60</v>
      </c>
      <c r="V25" s="36"/>
      <c r="W25" s="36"/>
      <c r="X25" s="37">
        <f>MIN(CEILING(MAX(0,70-MAX(J25,30))*I25/T25,1)*T25,D25)</f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1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>CEILING(MAX(0,90-MAX(K26,60))*I26/T26,1)*T26</f>
        <v>42</v>
      </c>
      <c r="V26" s="36"/>
      <c r="W26" s="36"/>
      <c r="X26" s="37">
        <f>MIN(CEILING(MAX(0,70-MAX(J26,30))*I26/T26,1)*T26,D26)</f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>MAX(E27,F27)*1.375</f>
        <v>2.0625</v>
      </c>
      <c r="I27" s="25">
        <f t="shared" si="11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>CEILING(MAX(0,90-MAX(K27,60))*I27/T27,1)*T27</f>
        <v>64</v>
      </c>
      <c r="V27" s="36"/>
      <c r="W27" s="36"/>
      <c r="X27" s="37">
        <f>MIN(CEILING(MAX(0,70-MAX(J27,30))*I27/T27,1)*T27,D27)</f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>MAX(E28,F28)*1.375</f>
        <v>1.5125</v>
      </c>
      <c r="I28" s="25">
        <f t="shared" si="11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>CEILING(MAX(0,90-MAX(K28,60))*I28/T28,1)*T28</f>
        <v>48</v>
      </c>
      <c r="V28" s="36"/>
      <c r="W28" s="36"/>
      <c r="X28" s="37">
        <f>MIN(CEILING(MAX(0,70-MAX(J28,30))*I28/T28,1)*T28,D28)</f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>MAX(E29,F29)*1.375</f>
        <v>1.1</v>
      </c>
      <c r="I29" s="25">
        <f t="shared" si="11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>CEILING(MAX(0,90-MAX(K29,60))*I29/T29,1)*T29</f>
        <v>48</v>
      </c>
      <c r="V29" s="36"/>
      <c r="W29" s="36"/>
      <c r="X29" s="37">
        <f>MIN(CEILING(MAX(0,70-MAX(J29,30))*I29/T29,1)*T29,D29)</f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23" t="s">
        <v>141</v>
      </c>
      <c r="C30" s="9">
        <v>0</v>
      </c>
      <c r="D30" s="9">
        <v>0</v>
      </c>
      <c r="E30" s="29">
        <f>C30+D30</f>
        <v>0</v>
      </c>
      <c r="F30" s="30">
        <v>0.1</v>
      </c>
      <c r="G30" s="31">
        <v>0</v>
      </c>
      <c r="H30" s="25">
        <f>MAX(E30,F30)*1.375</f>
        <v>0.1375</v>
      </c>
      <c r="I30" s="25">
        <f>MAX(F30,G30)*1.375</f>
        <v>0.1375</v>
      </c>
      <c r="J30" s="25">
        <f>(C30)/I30</f>
        <v>0</v>
      </c>
      <c r="K30" s="25">
        <f>(E30)/I30</f>
        <v>0</v>
      </c>
      <c r="L30" s="17"/>
      <c r="M30" s="17">
        <v>26.57</v>
      </c>
      <c r="N30" s="17">
        <v>10</v>
      </c>
      <c r="O30" s="33">
        <f>M30+N30</f>
        <v>36.57</v>
      </c>
      <c r="Q30" s="34">
        <f>M30*C30</f>
        <v>0</v>
      </c>
      <c r="R30" s="34">
        <f>M30*D30</f>
        <v>0</v>
      </c>
      <c r="T30" s="7">
        <v>16</v>
      </c>
      <c r="U30" s="37">
        <f t="shared" ref="U30:U44" si="12">CEILING(MAX(0,90-MAX(K30,60))*I30/T30,1)*T30</f>
        <v>16</v>
      </c>
      <c r="V30" s="36"/>
      <c r="W30" s="36"/>
      <c r="X30" s="37">
        <f t="shared" ref="X30:X44" si="13">MIN(CEILING(MAX(0,70-MAX(J30,30))*I30/T30,1)*T30,D30)</f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ht="25" customHeight="1" spans="1:34">
      <c r="A31" s="15" t="s">
        <v>144</v>
      </c>
      <c r="B31" s="17" t="s">
        <v>145</v>
      </c>
      <c r="C31" s="9">
        <v>0</v>
      </c>
      <c r="D31" s="9">
        <v>0</v>
      </c>
      <c r="E31" s="29">
        <f>C31+D31</f>
        <v>0</v>
      </c>
      <c r="F31" s="27">
        <v>0.1</v>
      </c>
      <c r="G31" s="28">
        <v>0.1</v>
      </c>
      <c r="H31" s="25">
        <f>MAX(E31,F31)*1.375</f>
        <v>0.1375</v>
      </c>
      <c r="I31" s="25">
        <f>MAX(F31,G31)*1.375</f>
        <v>0.1375</v>
      </c>
      <c r="J31" s="25">
        <f>(C31)/I31</f>
        <v>0</v>
      </c>
      <c r="K31" s="25">
        <f>(E31)/I31</f>
        <v>0</v>
      </c>
      <c r="L31" s="17"/>
      <c r="M31" s="17" t="s">
        <v>146</v>
      </c>
      <c r="N31" s="17" t="s">
        <v>147</v>
      </c>
      <c r="O31" s="33">
        <f>M31+N31</f>
        <v>30</v>
      </c>
      <c r="Q31" s="34">
        <f>M31*C31</f>
        <v>0</v>
      </c>
      <c r="R31" s="34">
        <f>M31*D31</f>
        <v>0</v>
      </c>
      <c r="T31" s="7">
        <v>30</v>
      </c>
      <c r="U31" s="37">
        <f t="shared" si="12"/>
        <v>30</v>
      </c>
      <c r="V31" s="36"/>
      <c r="W31" s="36"/>
      <c r="X31" s="37">
        <f t="shared" si="13"/>
        <v>0</v>
      </c>
      <c r="Y31" s="36"/>
      <c r="Z31" s="36"/>
      <c r="AD31" s="7" t="s">
        <v>148</v>
      </c>
      <c r="AE31" s="7" t="s">
        <v>149</v>
      </c>
      <c r="AF31" s="7">
        <v>55</v>
      </c>
      <c r="AG31" s="7">
        <v>46</v>
      </c>
      <c r="AH31" s="7">
        <v>35</v>
      </c>
    </row>
    <row r="32" ht="25" customHeight="1" spans="1:34">
      <c r="A32" s="14" t="s">
        <v>150</v>
      </c>
      <c r="B32" s="7" t="s">
        <v>151</v>
      </c>
      <c r="C32" s="9">
        <v>0</v>
      </c>
      <c r="D32" s="9">
        <v>0</v>
      </c>
      <c r="E32" s="29">
        <f>C32+D32</f>
        <v>0</v>
      </c>
      <c r="F32" s="7">
        <v>2.8</v>
      </c>
      <c r="G32" s="7">
        <v>2.5</v>
      </c>
      <c r="H32" s="25">
        <v>3.5</v>
      </c>
      <c r="I32" s="25">
        <f>MAX(F32,G32)*1.375</f>
        <v>3.85</v>
      </c>
      <c r="J32" s="25">
        <f>(C32)/I32</f>
        <v>0</v>
      </c>
      <c r="K32" s="25">
        <f>(E32)/I32</f>
        <v>0</v>
      </c>
      <c r="L32" s="17"/>
      <c r="M32" s="17">
        <v>24.37</v>
      </c>
      <c r="N32" s="17">
        <v>10</v>
      </c>
      <c r="O32" s="33">
        <f>M32+N32</f>
        <v>34.37</v>
      </c>
      <c r="Q32" s="34">
        <f>M32*C32</f>
        <v>0</v>
      </c>
      <c r="R32" s="34">
        <f>M32*D32</f>
        <v>0</v>
      </c>
      <c r="T32" s="7">
        <v>16</v>
      </c>
      <c r="U32" s="37">
        <f t="shared" si="12"/>
        <v>128</v>
      </c>
      <c r="V32" s="36"/>
      <c r="W32" s="36"/>
      <c r="X32" s="37">
        <f t="shared" si="13"/>
        <v>0</v>
      </c>
      <c r="Y32" s="36"/>
      <c r="Z32" s="36"/>
      <c r="AD32" s="7" t="s">
        <v>152</v>
      </c>
      <c r="AE32" s="7" t="s">
        <v>153</v>
      </c>
      <c r="AF32" s="7">
        <v>30</v>
      </c>
      <c r="AG32" s="7">
        <v>40</v>
      </c>
      <c r="AH32" s="7">
        <v>45</v>
      </c>
    </row>
    <row r="33" ht="25" customHeight="1" spans="1:34">
      <c r="A33" s="18" t="s">
        <v>154</v>
      </c>
      <c r="B33" s="7" t="s">
        <v>155</v>
      </c>
      <c r="C33" s="9">
        <v>0</v>
      </c>
      <c r="D33" s="9">
        <v>0</v>
      </c>
      <c r="E33" s="29">
        <f>C33+D33</f>
        <v>0</v>
      </c>
      <c r="F33" s="7">
        <v>0.8</v>
      </c>
      <c r="G33" s="7">
        <v>0.4</v>
      </c>
      <c r="H33" s="25">
        <v>2</v>
      </c>
      <c r="I33" s="25">
        <f>MAX(F33,G33)*1.375</f>
        <v>1.1</v>
      </c>
      <c r="J33" s="25">
        <f>(C33)/I33</f>
        <v>0</v>
      </c>
      <c r="K33" s="25">
        <f>(E33)/I33</f>
        <v>0</v>
      </c>
      <c r="L33" s="17"/>
      <c r="M33" s="17">
        <v>24.37</v>
      </c>
      <c r="N33" s="17">
        <v>10</v>
      </c>
      <c r="O33" s="33">
        <f>M33+N33</f>
        <v>34.37</v>
      </c>
      <c r="Q33" s="34">
        <f>M33*C33</f>
        <v>0</v>
      </c>
      <c r="R33" s="34">
        <f>M33*D33</f>
        <v>0</v>
      </c>
      <c r="T33" s="7">
        <v>16</v>
      </c>
      <c r="U33" s="37">
        <f t="shared" si="12"/>
        <v>48</v>
      </c>
      <c r="V33" s="36"/>
      <c r="W33" s="36"/>
      <c r="X33" s="37">
        <f t="shared" si="13"/>
        <v>0</v>
      </c>
      <c r="Y33" s="36"/>
      <c r="Z33" s="36"/>
      <c r="AD33" s="8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7" t="s">
        <v>158</v>
      </c>
      <c r="B34" s="7" t="s">
        <v>159</v>
      </c>
      <c r="C34" s="9">
        <v>0</v>
      </c>
      <c r="D34" s="9">
        <v>0</v>
      </c>
      <c r="E34" s="29">
        <f>C34+D34</f>
        <v>0</v>
      </c>
      <c r="F34" s="7">
        <v>1.1</v>
      </c>
      <c r="G34" s="7">
        <v>1.1</v>
      </c>
      <c r="H34" s="25">
        <v>3</v>
      </c>
      <c r="I34" s="25">
        <f>MAX(F34,G34)*1.375</f>
        <v>1.5125</v>
      </c>
      <c r="J34" s="25">
        <f>(C34)/I34</f>
        <v>0</v>
      </c>
      <c r="K34" s="25">
        <f>(E34)/I34</f>
        <v>0</v>
      </c>
      <c r="L34" s="17"/>
      <c r="M34" s="17">
        <v>26.57</v>
      </c>
      <c r="N34" s="17">
        <v>10</v>
      </c>
      <c r="O34" s="33">
        <f>M34+N34</f>
        <v>36.57</v>
      </c>
      <c r="Q34" s="34">
        <f>M34*C34</f>
        <v>0</v>
      </c>
      <c r="R34" s="34">
        <f>M34*D34</f>
        <v>0</v>
      </c>
      <c r="T34" s="7">
        <v>32</v>
      </c>
      <c r="U34" s="37">
        <f t="shared" si="12"/>
        <v>64</v>
      </c>
      <c r="V34" s="36"/>
      <c r="W34" s="36"/>
      <c r="X34" s="37">
        <f t="shared" si="13"/>
        <v>0</v>
      </c>
      <c r="Y34" s="36"/>
      <c r="Z34" s="36"/>
      <c r="AD34" s="7" t="s">
        <v>160</v>
      </c>
      <c r="AE34" s="7" t="s">
        <v>161</v>
      </c>
      <c r="AF34" s="7">
        <v>60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>C35+D35</f>
        <v>0</v>
      </c>
      <c r="F35" s="7">
        <v>2.2</v>
      </c>
      <c r="G35" s="7">
        <v>2.2</v>
      </c>
      <c r="H35" s="25">
        <v>4.5</v>
      </c>
      <c r="I35" s="25">
        <f>MAX(F35,G35)*1.375</f>
        <v>3.025</v>
      </c>
      <c r="J35" s="25">
        <f>(C35)/I35</f>
        <v>0</v>
      </c>
      <c r="K35" s="25">
        <f>(E35)/I35</f>
        <v>0</v>
      </c>
      <c r="L35" s="17"/>
      <c r="M35" s="17" t="s">
        <v>164</v>
      </c>
      <c r="N35" s="17" t="s">
        <v>165</v>
      </c>
      <c r="O35" s="33">
        <f>M35+N35</f>
        <v>19</v>
      </c>
      <c r="Q35" s="34">
        <f>M35*C35</f>
        <v>0</v>
      </c>
      <c r="R35" s="34">
        <f>M35*D35</f>
        <v>0</v>
      </c>
      <c r="T35" s="7">
        <v>32</v>
      </c>
      <c r="U35" s="37">
        <f t="shared" si="12"/>
        <v>96</v>
      </c>
      <c r="V35" s="36"/>
      <c r="W35" s="36"/>
      <c r="X35" s="37">
        <f t="shared" si="13"/>
        <v>0</v>
      </c>
      <c r="Y35" s="36"/>
      <c r="Z35" s="36"/>
      <c r="AD35" s="7" t="s">
        <v>166</v>
      </c>
      <c r="AE35" s="7" t="s">
        <v>167</v>
      </c>
      <c r="AF35" s="7">
        <v>30</v>
      </c>
      <c r="AG35" s="7">
        <v>40</v>
      </c>
      <c r="AH35" s="7">
        <v>45</v>
      </c>
    </row>
    <row r="36" ht="25" customHeight="1" spans="1:34">
      <c r="A36" s="18" t="s">
        <v>168</v>
      </c>
      <c r="B36" s="7" t="s">
        <v>169</v>
      </c>
      <c r="C36" s="9">
        <v>0</v>
      </c>
      <c r="D36" s="9">
        <v>0</v>
      </c>
      <c r="E36" s="29">
        <f>C36+D36</f>
        <v>0</v>
      </c>
      <c r="F36" s="7">
        <v>0.7</v>
      </c>
      <c r="G36" s="7">
        <v>0.6</v>
      </c>
      <c r="H36" s="25">
        <v>1</v>
      </c>
      <c r="I36" s="25">
        <f>MAX(F36,G36)*1.375</f>
        <v>0.9625</v>
      </c>
      <c r="J36" s="25">
        <f>(C36)/I36</f>
        <v>0</v>
      </c>
      <c r="K36" s="25">
        <f>(E36)/I36</f>
        <v>0</v>
      </c>
      <c r="L36" s="17"/>
      <c r="M36" s="17">
        <v>24.37</v>
      </c>
      <c r="N36" s="17">
        <v>10</v>
      </c>
      <c r="O36" s="33">
        <f>M36+N36</f>
        <v>34.37</v>
      </c>
      <c r="Q36" s="34">
        <f>M36*C36</f>
        <v>0</v>
      </c>
      <c r="R36" s="34">
        <f>M36*D36</f>
        <v>0</v>
      </c>
      <c r="T36" s="7">
        <v>16</v>
      </c>
      <c r="U36" s="37">
        <f t="shared" si="12"/>
        <v>32</v>
      </c>
      <c r="V36" s="36"/>
      <c r="W36" s="36"/>
      <c r="X36" s="37">
        <f t="shared" si="13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4" t="s">
        <v>172</v>
      </c>
      <c r="B37" s="7" t="s">
        <v>173</v>
      </c>
      <c r="C37" s="9">
        <v>0</v>
      </c>
      <c r="D37" s="9">
        <v>0</v>
      </c>
      <c r="E37" s="29">
        <f>C37+D37</f>
        <v>0</v>
      </c>
      <c r="F37" s="7">
        <v>0.5</v>
      </c>
      <c r="G37" s="7">
        <v>0.5</v>
      </c>
      <c r="H37" s="25">
        <v>1</v>
      </c>
      <c r="I37" s="25">
        <f>MAX(F37,G37)*1.375</f>
        <v>0.6875</v>
      </c>
      <c r="J37" s="25">
        <f>(C37)/I37</f>
        <v>0</v>
      </c>
      <c r="K37" s="25">
        <f>(E37)/I37</f>
        <v>0</v>
      </c>
      <c r="L37" s="17"/>
      <c r="M37" s="17">
        <v>24.37</v>
      </c>
      <c r="N37" s="17">
        <v>10</v>
      </c>
      <c r="O37" s="33">
        <f>M37+N37</f>
        <v>34.37</v>
      </c>
      <c r="Q37" s="34">
        <f>M37*C37</f>
        <v>0</v>
      </c>
      <c r="R37" s="34">
        <f>M37*D37</f>
        <v>0</v>
      </c>
      <c r="T37" s="7">
        <v>16</v>
      </c>
      <c r="U37" s="37">
        <f t="shared" si="12"/>
        <v>32</v>
      </c>
      <c r="V37" s="36"/>
      <c r="W37" s="36"/>
      <c r="X37" s="37">
        <f t="shared" si="13"/>
        <v>0</v>
      </c>
      <c r="Y37" s="36"/>
      <c r="Z37" s="36"/>
      <c r="AD37" s="8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6">
        <f>C38+D38</f>
        <v>0</v>
      </c>
      <c r="F38" s="7">
        <v>2.5</v>
      </c>
      <c r="G38" s="7">
        <v>1</v>
      </c>
      <c r="H38" s="25">
        <v>3.5</v>
      </c>
      <c r="I38" s="25">
        <f>MAX(F38,G38)*1.375</f>
        <v>3.4375</v>
      </c>
      <c r="J38" s="25">
        <f>(C38)/I38</f>
        <v>0</v>
      </c>
      <c r="K38" s="25">
        <f>(E38)/I38</f>
        <v>0</v>
      </c>
      <c r="L38" s="17"/>
      <c r="M38" s="17">
        <v>24.37</v>
      </c>
      <c r="N38" s="17">
        <v>10</v>
      </c>
      <c r="O38" s="33">
        <f>M38+N38</f>
        <v>34.37</v>
      </c>
      <c r="Q38" s="34">
        <f>M38*C38</f>
        <v>0</v>
      </c>
      <c r="R38" s="34">
        <f>M38*D38</f>
        <v>0</v>
      </c>
      <c r="T38" s="7">
        <v>16</v>
      </c>
      <c r="U38" s="37">
        <f t="shared" si="12"/>
        <v>112</v>
      </c>
      <c r="V38" s="36"/>
      <c r="W38" s="36"/>
      <c r="X38" s="37">
        <f t="shared" si="13"/>
        <v>0</v>
      </c>
      <c r="Y38" s="36"/>
      <c r="Z38" s="36"/>
      <c r="AD38" s="7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7" t="s">
        <v>180</v>
      </c>
      <c r="B39" s="7" t="s">
        <v>181</v>
      </c>
      <c r="C39" s="9">
        <v>0</v>
      </c>
      <c r="D39" s="9">
        <v>0</v>
      </c>
      <c r="E39" s="26">
        <f>C39+D39</f>
        <v>0</v>
      </c>
      <c r="F39" s="7">
        <v>0.4</v>
      </c>
      <c r="G39" s="7">
        <v>0.3</v>
      </c>
      <c r="H39" s="25">
        <f t="shared" ref="H39:H44" si="14">MAX(E39,F39)*1.375</f>
        <v>0.55</v>
      </c>
      <c r="I39" s="25">
        <f>MAX(F39,G39)*1.375</f>
        <v>0.55</v>
      </c>
      <c r="J39" s="25">
        <f>(C39)/I39</f>
        <v>0</v>
      </c>
      <c r="K39" s="25">
        <f>(E39)/I39</f>
        <v>0</v>
      </c>
      <c r="L39" s="17"/>
      <c r="M39" s="17" t="s">
        <v>182</v>
      </c>
      <c r="N39" s="17" t="s">
        <v>183</v>
      </c>
      <c r="O39" s="33">
        <f>M39+N39</f>
        <v>30.8</v>
      </c>
      <c r="Q39" s="34">
        <f>M39*C39</f>
        <v>0</v>
      </c>
      <c r="R39" s="34">
        <f>M39*D39</f>
        <v>0</v>
      </c>
      <c r="T39" s="7">
        <v>20</v>
      </c>
      <c r="U39" s="37">
        <f t="shared" si="12"/>
        <v>20</v>
      </c>
      <c r="V39" s="36"/>
      <c r="W39" s="36"/>
      <c r="X39" s="37">
        <f t="shared" si="13"/>
        <v>0</v>
      </c>
      <c r="Y39" s="36"/>
      <c r="Z39" s="36"/>
      <c r="AD39" s="7" t="s">
        <v>184</v>
      </c>
      <c r="AE39" s="7" t="s">
        <v>185</v>
      </c>
      <c r="AF39" s="7">
        <v>65</v>
      </c>
      <c r="AG39" s="7">
        <v>45</v>
      </c>
      <c r="AH39" s="7">
        <v>35</v>
      </c>
    </row>
    <row r="40" ht="25" customHeight="1" spans="1:34">
      <c r="A40" s="7" t="s">
        <v>186</v>
      </c>
      <c r="B40" s="7" t="s">
        <v>187</v>
      </c>
      <c r="C40" s="9">
        <v>0</v>
      </c>
      <c r="D40" s="9">
        <v>0</v>
      </c>
      <c r="E40" s="26">
        <f>C40+D40</f>
        <v>0</v>
      </c>
      <c r="F40" s="7">
        <v>0</v>
      </c>
      <c r="G40" s="7">
        <v>0.1</v>
      </c>
      <c r="H40" s="25">
        <f t="shared" si="14"/>
        <v>0</v>
      </c>
      <c r="I40" s="25">
        <f>MAX(F40,G40)*1.375</f>
        <v>0.1375</v>
      </c>
      <c r="J40" s="25">
        <f>(C40)/I40</f>
        <v>0</v>
      </c>
      <c r="K40" s="25">
        <f>(E40)/I40</f>
        <v>0</v>
      </c>
      <c r="L40" s="17"/>
      <c r="M40" s="17" t="s">
        <v>146</v>
      </c>
      <c r="N40" s="17" t="s">
        <v>183</v>
      </c>
      <c r="O40" s="33">
        <f>M40+N40</f>
        <v>32.8</v>
      </c>
      <c r="Q40" s="34">
        <f>M40*C40</f>
        <v>0</v>
      </c>
      <c r="R40" s="34">
        <f>M40*D40</f>
        <v>0</v>
      </c>
      <c r="T40" s="7">
        <v>20</v>
      </c>
      <c r="U40" s="37">
        <f t="shared" si="12"/>
        <v>20</v>
      </c>
      <c r="V40" s="36"/>
      <c r="W40" s="36"/>
      <c r="X40" s="37">
        <f t="shared" si="13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15" t="s">
        <v>190</v>
      </c>
      <c r="B41" s="7" t="s">
        <v>191</v>
      </c>
      <c r="C41" s="9">
        <v>0</v>
      </c>
      <c r="D41" s="9">
        <v>0</v>
      </c>
      <c r="E41" s="26">
        <f>C41+D41</f>
        <v>0</v>
      </c>
      <c r="F41" s="7">
        <v>0</v>
      </c>
      <c r="G41" s="7">
        <v>0</v>
      </c>
      <c r="H41" s="25">
        <f t="shared" si="14"/>
        <v>0</v>
      </c>
      <c r="I41" s="25">
        <v>1</v>
      </c>
      <c r="J41" s="25">
        <f>(C41)/I41</f>
        <v>0</v>
      </c>
      <c r="K41" s="25">
        <f>(E41)/I41</f>
        <v>0</v>
      </c>
      <c r="M41" s="17">
        <v>26.57</v>
      </c>
      <c r="N41" s="17">
        <v>10</v>
      </c>
      <c r="O41" s="33">
        <f>M41+N41</f>
        <v>36.57</v>
      </c>
      <c r="Q41" s="34">
        <f>M41*C41</f>
        <v>0</v>
      </c>
      <c r="R41" s="34">
        <f>M41*D41</f>
        <v>0</v>
      </c>
      <c r="T41" s="7">
        <v>16</v>
      </c>
      <c r="U41" s="37">
        <f t="shared" si="12"/>
        <v>32</v>
      </c>
      <c r="V41" s="36"/>
      <c r="W41" s="36"/>
      <c r="X41" s="37">
        <f t="shared" si="13"/>
        <v>0</v>
      </c>
      <c r="Y41" s="36"/>
      <c r="Z41" s="36"/>
      <c r="AD41" s="7" t="s">
        <v>192</v>
      </c>
      <c r="AE41" s="7" t="s">
        <v>193</v>
      </c>
      <c r="AF41" s="7">
        <v>30</v>
      </c>
      <c r="AG41" s="7">
        <v>40</v>
      </c>
      <c r="AH41" s="7">
        <v>45</v>
      </c>
    </row>
    <row r="42" ht="25" customHeight="1" spans="1:34">
      <c r="A42" s="15" t="s">
        <v>194</v>
      </c>
      <c r="B42" s="7" t="s">
        <v>195</v>
      </c>
      <c r="C42" s="9">
        <v>0</v>
      </c>
      <c r="D42" s="9">
        <v>0</v>
      </c>
      <c r="E42" s="26">
        <f>C42+D42</f>
        <v>0</v>
      </c>
      <c r="F42" s="7">
        <v>0</v>
      </c>
      <c r="G42" s="7">
        <v>0</v>
      </c>
      <c r="H42" s="25">
        <f t="shared" si="14"/>
        <v>0</v>
      </c>
      <c r="I42" s="25">
        <v>1</v>
      </c>
      <c r="J42" s="25">
        <f>(C42)/I42</f>
        <v>0</v>
      </c>
      <c r="K42" s="25">
        <f>(E42)/I42</f>
        <v>0</v>
      </c>
      <c r="M42" s="17">
        <v>26.57</v>
      </c>
      <c r="N42" s="17">
        <v>10</v>
      </c>
      <c r="O42" s="33">
        <f>M42+N42</f>
        <v>36.57</v>
      </c>
      <c r="Q42" s="34">
        <f>M42*C42</f>
        <v>0</v>
      </c>
      <c r="R42" s="34">
        <f>M42*D42</f>
        <v>0</v>
      </c>
      <c r="T42" s="7">
        <v>16</v>
      </c>
      <c r="U42" s="37">
        <f t="shared" si="12"/>
        <v>32</v>
      </c>
      <c r="V42" s="36"/>
      <c r="W42" s="36"/>
      <c r="X42" s="37">
        <f t="shared" si="13"/>
        <v>0</v>
      </c>
      <c r="Y42" s="36"/>
      <c r="Z42" s="36"/>
      <c r="AD42" s="7" t="s">
        <v>196</v>
      </c>
      <c r="AE42" s="7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7" t="s">
        <v>199</v>
      </c>
      <c r="C43" s="9">
        <v>0</v>
      </c>
      <c r="D43" s="9">
        <v>0</v>
      </c>
      <c r="E43" s="26">
        <f>C43+D43</f>
        <v>0</v>
      </c>
      <c r="F43" s="7">
        <v>0</v>
      </c>
      <c r="G43" s="7">
        <v>0</v>
      </c>
      <c r="H43" s="25">
        <f t="shared" si="14"/>
        <v>0</v>
      </c>
      <c r="I43" s="25">
        <v>1</v>
      </c>
      <c r="J43" s="25">
        <f>(C43)/I43</f>
        <v>0</v>
      </c>
      <c r="K43" s="25">
        <f>(E43)/I43</f>
        <v>0</v>
      </c>
      <c r="M43" s="7">
        <v>13.3</v>
      </c>
      <c r="N43" s="7">
        <v>5</v>
      </c>
      <c r="O43" s="33">
        <f>M43+N43</f>
        <v>18.3</v>
      </c>
      <c r="Q43" s="34">
        <f>M43*C43</f>
        <v>0</v>
      </c>
      <c r="R43" s="34">
        <f>M43*D43</f>
        <v>0</v>
      </c>
      <c r="T43" s="7">
        <v>32</v>
      </c>
      <c r="U43" s="37">
        <f t="shared" si="12"/>
        <v>32</v>
      </c>
      <c r="V43" s="36"/>
      <c r="W43" s="36"/>
      <c r="X43" s="37">
        <f t="shared" si="13"/>
        <v>0</v>
      </c>
      <c r="Y43" s="36"/>
      <c r="Z43" s="36"/>
      <c r="AD43" s="7" t="s">
        <v>200</v>
      </c>
      <c r="AE43" s="7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0" t="s">
        <v>202</v>
      </c>
      <c r="B44" s="7" t="s">
        <v>203</v>
      </c>
      <c r="C44" s="9">
        <v>0</v>
      </c>
      <c r="D44" s="9">
        <v>0</v>
      </c>
      <c r="E44" s="26">
        <f>C44+D44</f>
        <v>0</v>
      </c>
      <c r="F44" s="7">
        <v>0</v>
      </c>
      <c r="G44" s="7">
        <v>0</v>
      </c>
      <c r="H44" s="25">
        <f t="shared" si="14"/>
        <v>0</v>
      </c>
      <c r="I44" s="25">
        <v>1</v>
      </c>
      <c r="J44" s="25">
        <f>(C44)/I44</f>
        <v>0</v>
      </c>
      <c r="K44" s="25">
        <f>(E44)/I44</f>
        <v>0</v>
      </c>
      <c r="M44" s="7">
        <v>10</v>
      </c>
      <c r="N44" s="7">
        <v>3</v>
      </c>
      <c r="O44" s="33">
        <f>M44+N44</f>
        <v>13</v>
      </c>
      <c r="Q44" s="34">
        <f>M44*C44</f>
        <v>0</v>
      </c>
      <c r="R44" s="34">
        <f>M44*D44</f>
        <v>0</v>
      </c>
      <c r="T44" s="7">
        <v>40</v>
      </c>
      <c r="U44" s="37">
        <f t="shared" si="12"/>
        <v>40</v>
      </c>
      <c r="V44" s="36"/>
      <c r="W44" s="36"/>
      <c r="X44" s="37">
        <f t="shared" si="13"/>
        <v>0</v>
      </c>
      <c r="Y44" s="36"/>
      <c r="Z44" s="36"/>
      <c r="AD44" s="7" t="s">
        <v>204</v>
      </c>
      <c r="AE44" s="7" t="s">
        <v>205</v>
      </c>
      <c r="AF44" s="7">
        <v>25</v>
      </c>
      <c r="AG44" s="7">
        <v>37</v>
      </c>
      <c r="AH44" s="7">
        <v>40</v>
      </c>
    </row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</sheetData>
  <autoFilter ref="A1:AH44">
    <extLst/>
  </autoFilter>
  <conditionalFormatting sqref="J2:J29">
    <cfRule type="cellIs" dxfId="0" priority="13" operator="greaterThanOrEqual">
      <formula>105</formula>
    </cfRule>
    <cfRule type="cellIs" dxfId="1" priority="14" operator="lessThanOrEqual">
      <formula>60</formula>
    </cfRule>
    <cfRule type="cellIs" dxfId="2" priority="15" operator="lessThanOrEqual">
      <formula>70</formula>
    </cfRule>
  </conditionalFormatting>
  <conditionalFormatting sqref="J30:J44">
    <cfRule type="cellIs" dxfId="0" priority="7" operator="greaterThanOrEqual">
      <formula>105</formula>
    </cfRule>
    <cfRule type="cellIs" dxfId="1" priority="8" operator="lessThanOrEqual">
      <formula>60</formula>
    </cfRule>
    <cfRule type="cellIs" dxfId="2" priority="9" operator="lessThanOrEqual">
      <formula>70</formula>
    </cfRule>
  </conditionalFormatting>
  <conditionalFormatting sqref="K2:K29">
    <cfRule type="cellIs" dxfId="0" priority="4" operator="greaterThanOrEqual">
      <formula>105</formula>
    </cfRule>
    <cfRule type="cellIs" dxfId="1" priority="5" operator="lessThanOrEqual">
      <formula>60</formula>
    </cfRule>
    <cfRule type="cellIs" dxfId="2" priority="6" operator="lessThanOrEqual">
      <formula>70</formula>
    </cfRule>
  </conditionalFormatting>
  <conditionalFormatting sqref="K30:K44">
    <cfRule type="cellIs" dxfId="0" priority="1" operator="greaterThanOrEqual">
      <formula>105</formula>
    </cfRule>
    <cfRule type="cellIs" dxfId="1" priority="2" operator="lessThanOrEqual">
      <formula>60</formula>
    </cfRule>
    <cfRule type="cellIs" dxfId="2" priority="3" operator="lessThanOrEqual">
      <formula>70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2022-10-13T19:29:00Z</dcterms:created>
  <dcterms:modified xsi:type="dcterms:W3CDTF">2025-05-27T00:45:42Z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