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\OneMillionTryProject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Sheet1!$A$1:$AH$395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4" i="1" l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0" i="1"/>
  <c r="L376" i="1"/>
  <c r="L375" i="1"/>
  <c r="L374" i="1"/>
  <c r="L357" i="1"/>
  <c r="L356" i="1"/>
  <c r="L354" i="1"/>
  <c r="L349" i="1"/>
  <c r="L348" i="1"/>
  <c r="L345" i="1"/>
  <c r="L326" i="1"/>
  <c r="L324" i="1"/>
  <c r="L321" i="1"/>
  <c r="L320" i="1"/>
  <c r="L318" i="1"/>
  <c r="L317" i="1"/>
  <c r="L316" i="1"/>
  <c r="L315" i="1"/>
  <c r="L314" i="1"/>
  <c r="L311" i="1"/>
  <c r="L310" i="1"/>
  <c r="L309" i="1"/>
  <c r="L308" i="1"/>
  <c r="L307" i="1"/>
  <c r="L304" i="1"/>
  <c r="L303" i="1"/>
  <c r="L302" i="1"/>
  <c r="L301" i="1"/>
  <c r="L300" i="1"/>
  <c r="L299" i="1"/>
  <c r="L292" i="1"/>
  <c r="L291" i="1"/>
  <c r="L252" i="1"/>
  <c r="L249" i="1"/>
  <c r="L239" i="1"/>
  <c r="L228" i="1"/>
  <c r="L227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188" i="1"/>
  <c r="L187" i="1"/>
  <c r="L174" i="1"/>
  <c r="L173" i="1"/>
  <c r="L172" i="1"/>
  <c r="L171" i="1"/>
  <c r="L168" i="1"/>
  <c r="L165" i="1"/>
  <c r="L150" i="1"/>
  <c r="L148" i="1"/>
  <c r="L147" i="1"/>
  <c r="L146" i="1"/>
  <c r="L145" i="1"/>
  <c r="L138" i="1"/>
  <c r="L137" i="1"/>
  <c r="L136" i="1"/>
  <c r="L134" i="1"/>
  <c r="L133" i="1"/>
  <c r="L131" i="1"/>
  <c r="L130" i="1"/>
  <c r="L125" i="1"/>
  <c r="L124" i="1"/>
  <c r="L120" i="1"/>
  <c r="L119" i="1"/>
  <c r="L116" i="1"/>
  <c r="L115" i="1"/>
  <c r="L107" i="1"/>
  <c r="L381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3" i="1"/>
  <c r="L352" i="1"/>
  <c r="L351" i="1"/>
  <c r="L350" i="1"/>
  <c r="L347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7" i="1"/>
  <c r="L325" i="1"/>
  <c r="L323" i="1"/>
  <c r="L322" i="1"/>
  <c r="L319" i="1"/>
  <c r="L313" i="1"/>
  <c r="L298" i="1"/>
  <c r="L297" i="1"/>
  <c r="L296" i="1"/>
  <c r="L294" i="1"/>
  <c r="L293" i="1"/>
  <c r="L282" i="1"/>
  <c r="L229" i="1"/>
  <c r="L226" i="1"/>
  <c r="L225" i="1"/>
  <c r="L224" i="1"/>
  <c r="L223" i="1"/>
  <c r="L222" i="1"/>
  <c r="L221" i="1"/>
  <c r="L220" i="1"/>
  <c r="L204" i="1"/>
  <c r="L203" i="1"/>
  <c r="L202" i="1"/>
  <c r="L201" i="1"/>
  <c r="L200" i="1"/>
  <c r="L198" i="1"/>
  <c r="L196" i="1"/>
  <c r="L195" i="1"/>
  <c r="L194" i="1"/>
  <c r="L193" i="1"/>
  <c r="L185" i="1"/>
  <c r="L179" i="1"/>
  <c r="L167" i="1"/>
  <c r="L166" i="1"/>
  <c r="L164" i="1"/>
  <c r="L159" i="1"/>
  <c r="L158" i="1"/>
  <c r="L157" i="1"/>
  <c r="L156" i="1"/>
  <c r="L155" i="1"/>
  <c r="L154" i="1"/>
  <c r="L153" i="1"/>
  <c r="L152" i="1"/>
  <c r="L144" i="1"/>
  <c r="L142" i="1"/>
  <c r="L140" i="1"/>
  <c r="L135" i="1"/>
  <c r="L132" i="1"/>
  <c r="L128" i="1"/>
  <c r="L127" i="1"/>
  <c r="L126" i="1"/>
  <c r="L122" i="1"/>
  <c r="L121" i="1"/>
  <c r="L117" i="1"/>
  <c r="L113" i="1"/>
  <c r="L112" i="1"/>
  <c r="L110" i="1"/>
  <c r="L109" i="1"/>
  <c r="L106" i="1"/>
  <c r="L105" i="1"/>
  <c r="L104" i="1"/>
  <c r="L101" i="1" l="1"/>
  <c r="L100" i="1"/>
  <c r="L99" i="1"/>
  <c r="L98" i="1"/>
  <c r="L95" i="1"/>
  <c r="L83" i="1"/>
  <c r="L60" i="1"/>
  <c r="L59" i="1"/>
  <c r="L40" i="1"/>
  <c r="L39" i="1"/>
  <c r="L37" i="1"/>
  <c r="L32" i="1"/>
  <c r="L31" i="1"/>
  <c r="L30" i="1"/>
  <c r="L29" i="1"/>
  <c r="L28" i="1"/>
  <c r="L26" i="1"/>
  <c r="L25" i="1"/>
  <c r="L24" i="1"/>
  <c r="L22" i="1"/>
  <c r="L17" i="1"/>
  <c r="L15" i="1"/>
  <c r="L14" i="1"/>
  <c r="L12" i="1"/>
  <c r="L9" i="1"/>
  <c r="L4" i="1"/>
  <c r="L3" i="1"/>
  <c r="L2" i="1"/>
  <c r="L290" i="1"/>
  <c r="L289" i="1"/>
  <c r="L286" i="1"/>
  <c r="L285" i="1"/>
  <c r="L284" i="1"/>
  <c r="L283" i="1"/>
  <c r="L279" i="1"/>
  <c r="L278" i="1"/>
  <c r="L277" i="1"/>
  <c r="L245" i="1"/>
  <c r="L238" i="1"/>
  <c r="L237" i="1"/>
  <c r="L236" i="1"/>
  <c r="L235" i="1"/>
  <c r="L234" i="1"/>
  <c r="L233" i="1"/>
  <c r="L232" i="1"/>
  <c r="L231" i="1"/>
  <c r="L230" i="1"/>
  <c r="L184" i="1"/>
  <c r="L169" i="1"/>
  <c r="L64" i="1"/>
  <c r="L56" i="1"/>
  <c r="L55" i="1"/>
  <c r="L54" i="1"/>
  <c r="L288" i="1"/>
  <c r="L287" i="1"/>
  <c r="L281" i="1"/>
  <c r="L280" i="1"/>
  <c r="L275" i="1"/>
  <c r="L274" i="1"/>
  <c r="L267" i="1"/>
  <c r="L266" i="1"/>
  <c r="L247" i="1"/>
  <c r="L241" i="1"/>
  <c r="L192" i="1"/>
  <c r="L178" i="1"/>
  <c r="L162" i="1"/>
  <c r="L149" i="1"/>
  <c r="L129" i="1"/>
  <c r="L123" i="1"/>
  <c r="L111" i="1"/>
  <c r="L103" i="1"/>
  <c r="L102" i="1"/>
  <c r="L87" i="1"/>
  <c r="L77" i="1"/>
  <c r="L76" i="1"/>
  <c r="L70" i="1"/>
  <c r="L65" i="1"/>
  <c r="L61" i="1"/>
  <c r="L53" i="1"/>
  <c r="L51" i="1"/>
  <c r="L50" i="1"/>
  <c r="L248" i="1"/>
  <c r="L246" i="1"/>
  <c r="L240" i="1"/>
  <c r="L163" i="1"/>
  <c r="L114" i="1"/>
  <c r="L91" i="1"/>
  <c r="L90" i="1"/>
  <c r="L89" i="1"/>
  <c r="L88" i="1"/>
  <c r="L86" i="1"/>
  <c r="L85" i="1"/>
  <c r="L84" i="1"/>
  <c r="L82" i="1"/>
  <c r="L81" i="1"/>
  <c r="L80" i="1"/>
  <c r="L79" i="1"/>
  <c r="L78" i="1"/>
  <c r="L71" i="1"/>
  <c r="L63" i="1"/>
  <c r="L62" i="1"/>
  <c r="L58" i="1"/>
  <c r="L57" i="1"/>
  <c r="L49" i="1"/>
  <c r="L48" i="1"/>
  <c r="L47" i="1"/>
  <c r="L46" i="1"/>
  <c r="L45" i="1"/>
  <c r="L44" i="1"/>
  <c r="L43" i="1"/>
  <c r="L42" i="1"/>
  <c r="L41" i="1"/>
  <c r="L36" i="1"/>
  <c r="L35" i="1"/>
  <c r="L27" i="1"/>
  <c r="L21" i="1"/>
  <c r="L20" i="1"/>
  <c r="L19" i="1"/>
  <c r="L18" i="1"/>
  <c r="L16" i="1"/>
  <c r="L13" i="1"/>
  <c r="L11" i="1"/>
  <c r="L10" i="1"/>
  <c r="L379" i="1"/>
  <c r="L378" i="1"/>
  <c r="L276" i="1"/>
  <c r="L273" i="1"/>
  <c r="L272" i="1"/>
  <c r="L271" i="1"/>
  <c r="L270" i="1"/>
  <c r="L268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4" i="1"/>
  <c r="L243" i="1"/>
  <c r="L242" i="1"/>
  <c r="L199" i="1"/>
  <c r="L197" i="1"/>
  <c r="L191" i="1"/>
  <c r="L190" i="1"/>
  <c r="L189" i="1"/>
  <c r="L186" i="1"/>
  <c r="L183" i="1"/>
  <c r="L182" i="1"/>
  <c r="L181" i="1"/>
  <c r="L180" i="1"/>
  <c r="L177" i="1"/>
  <c r="L176" i="1"/>
  <c r="L175" i="1"/>
  <c r="L170" i="1"/>
  <c r="L161" i="1"/>
  <c r="L160" i="1"/>
  <c r="L141" i="1"/>
  <c r="L139" i="1"/>
  <c r="L108" i="1"/>
  <c r="L97" i="1"/>
  <c r="L96" i="1"/>
  <c r="L94" i="1"/>
  <c r="L93" i="1"/>
  <c r="L92" i="1"/>
  <c r="L75" i="1"/>
  <c r="L74" i="1"/>
  <c r="L73" i="1"/>
  <c r="L72" i="1"/>
  <c r="L69" i="1"/>
  <c r="L68" i="1"/>
  <c r="L67" i="1"/>
  <c r="L66" i="1"/>
  <c r="L52" i="1"/>
  <c r="L38" i="1"/>
  <c r="L34" i="1"/>
  <c r="L33" i="1"/>
  <c r="L23" i="1"/>
  <c r="L8" i="1"/>
  <c r="L7" i="1"/>
  <c r="L6" i="1"/>
  <c r="L5" i="1"/>
  <c r="AI394" i="1" l="1"/>
  <c r="AJ394" i="1" s="1"/>
  <c r="AI393" i="1"/>
  <c r="AJ393" i="1" s="1"/>
  <c r="AI392" i="1"/>
  <c r="AJ392" i="1" s="1"/>
  <c r="AI391" i="1"/>
  <c r="AJ391" i="1" s="1"/>
  <c r="AI390" i="1"/>
  <c r="AJ390" i="1" s="1"/>
  <c r="AI389" i="1"/>
  <c r="AJ389" i="1" s="1"/>
  <c r="AI388" i="1"/>
  <c r="AJ388" i="1" s="1"/>
  <c r="AI387" i="1"/>
  <c r="AJ387" i="1" s="1"/>
  <c r="AI386" i="1"/>
  <c r="AJ386" i="1" s="1"/>
  <c r="AI385" i="1"/>
  <c r="AJ385" i="1" s="1"/>
  <c r="AI384" i="1"/>
  <c r="AJ384" i="1" s="1"/>
  <c r="AI383" i="1"/>
  <c r="AJ383" i="1" s="1"/>
  <c r="AI382" i="1"/>
  <c r="AJ382" i="1" s="1"/>
  <c r="AI381" i="1"/>
  <c r="AJ381" i="1" s="1"/>
  <c r="AI380" i="1"/>
  <c r="AJ380" i="1" s="1"/>
  <c r="AI379" i="1"/>
  <c r="AJ379" i="1" s="1"/>
  <c r="AI378" i="1"/>
  <c r="AJ378" i="1" s="1"/>
  <c r="AI377" i="1"/>
  <c r="AJ377" i="1" s="1"/>
  <c r="AI376" i="1"/>
  <c r="AJ376" i="1" s="1"/>
  <c r="AI375" i="1"/>
  <c r="AJ375" i="1" s="1"/>
  <c r="AI374" i="1"/>
  <c r="AJ374" i="1" s="1"/>
  <c r="AI373" i="1"/>
  <c r="AJ373" i="1" s="1"/>
  <c r="AI372" i="1"/>
  <c r="AJ372" i="1" s="1"/>
  <c r="AI371" i="1"/>
  <c r="AJ371" i="1" s="1"/>
  <c r="AI370" i="1"/>
  <c r="AJ370" i="1" s="1"/>
  <c r="AI369" i="1"/>
  <c r="AJ369" i="1" s="1"/>
  <c r="AI368" i="1"/>
  <c r="AJ368" i="1" s="1"/>
  <c r="AI367" i="1"/>
  <c r="AJ367" i="1" s="1"/>
  <c r="AI366" i="1"/>
  <c r="AJ366" i="1" s="1"/>
  <c r="AI365" i="1"/>
  <c r="AJ365" i="1" s="1"/>
  <c r="AI364" i="1"/>
  <c r="AJ364" i="1" s="1"/>
  <c r="AI363" i="1"/>
  <c r="AJ363" i="1" s="1"/>
  <c r="AI362" i="1"/>
  <c r="AJ362" i="1" s="1"/>
  <c r="AI361" i="1"/>
  <c r="AJ361" i="1" s="1"/>
  <c r="AI360" i="1"/>
  <c r="AJ360" i="1" s="1"/>
  <c r="AI359" i="1"/>
  <c r="AJ359" i="1" s="1"/>
  <c r="AI357" i="1"/>
  <c r="AJ357" i="1" s="1"/>
  <c r="AI356" i="1"/>
  <c r="AJ356" i="1" s="1"/>
  <c r="AI354" i="1"/>
  <c r="AJ354" i="1" s="1"/>
  <c r="AI353" i="1"/>
  <c r="AJ353" i="1" s="1"/>
  <c r="AI352" i="1"/>
  <c r="AJ352" i="1" s="1"/>
  <c r="AI351" i="1"/>
  <c r="AJ351" i="1" s="1"/>
  <c r="AI350" i="1"/>
  <c r="AJ350" i="1" s="1"/>
  <c r="AI349" i="1"/>
  <c r="AJ349" i="1" s="1"/>
  <c r="AI348" i="1"/>
  <c r="AJ348" i="1" s="1"/>
  <c r="AI347" i="1"/>
  <c r="AJ347" i="1" s="1"/>
  <c r="AI345" i="1"/>
  <c r="AJ345" i="1" s="1"/>
  <c r="AI344" i="1"/>
  <c r="AJ344" i="1" s="1"/>
  <c r="AI343" i="1"/>
  <c r="AJ343" i="1" s="1"/>
  <c r="AI342" i="1"/>
  <c r="AJ342" i="1" s="1"/>
  <c r="AI341" i="1"/>
  <c r="AJ341" i="1" s="1"/>
  <c r="AI340" i="1"/>
  <c r="AJ340" i="1" s="1"/>
  <c r="AI339" i="1"/>
  <c r="AJ339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2" i="1"/>
  <c r="AJ332" i="1" s="1"/>
  <c r="AI331" i="1"/>
  <c r="AJ331" i="1" s="1"/>
  <c r="AI330" i="1"/>
  <c r="AJ330" i="1" s="1"/>
  <c r="AI329" i="1"/>
  <c r="AJ329" i="1" s="1"/>
  <c r="AI327" i="1"/>
  <c r="AJ327" i="1" s="1"/>
  <c r="AI326" i="1"/>
  <c r="AJ326" i="1" s="1"/>
  <c r="AI325" i="1"/>
  <c r="AJ325" i="1" s="1"/>
  <c r="AI324" i="1"/>
  <c r="AJ324" i="1" s="1"/>
  <c r="AI323" i="1"/>
  <c r="AJ323" i="1" s="1"/>
  <c r="AI322" i="1"/>
  <c r="AJ322" i="1" s="1"/>
  <c r="AI321" i="1"/>
  <c r="AJ321" i="1" s="1"/>
  <c r="AI320" i="1"/>
  <c r="AJ320" i="1" s="1"/>
  <c r="AI319" i="1"/>
  <c r="AJ319" i="1" s="1"/>
  <c r="AI318" i="1"/>
  <c r="AJ318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1" i="1"/>
  <c r="AJ311" i="1" s="1"/>
  <c r="AI310" i="1"/>
  <c r="AJ310" i="1" s="1"/>
  <c r="AI309" i="1"/>
  <c r="AJ309" i="1" s="1"/>
  <c r="AI308" i="1"/>
  <c r="AJ308" i="1" s="1"/>
  <c r="AI307" i="1"/>
  <c r="AJ307" i="1" s="1"/>
  <c r="AI304" i="1"/>
  <c r="AJ304" i="1" s="1"/>
  <c r="AI303" i="1"/>
  <c r="AJ303" i="1" s="1"/>
  <c r="AI302" i="1"/>
  <c r="AJ302" i="1" s="1"/>
  <c r="AI301" i="1"/>
  <c r="AJ301" i="1" s="1"/>
  <c r="AI300" i="1"/>
  <c r="AJ300" i="1" s="1"/>
  <c r="AI299" i="1"/>
  <c r="AJ299" i="1" s="1"/>
  <c r="AI298" i="1"/>
  <c r="AJ298" i="1" s="1"/>
  <c r="AI297" i="1"/>
  <c r="AJ297" i="1" s="1"/>
  <c r="AI296" i="1"/>
  <c r="AJ296" i="1" s="1"/>
  <c r="AI294" i="1"/>
  <c r="AJ294" i="1" s="1"/>
  <c r="AI293" i="1"/>
  <c r="AJ293" i="1" s="1"/>
  <c r="AI292" i="1"/>
  <c r="AJ292" i="1" s="1"/>
  <c r="AI291" i="1"/>
  <c r="AJ291" i="1" s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8" i="1"/>
  <c r="AJ268" i="1" s="1"/>
  <c r="AI267" i="1"/>
  <c r="AJ267" i="1" s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I255" i="1"/>
  <c r="AJ255" i="1" s="1"/>
  <c r="AI254" i="1"/>
  <c r="AJ254" i="1" s="1"/>
  <c r="AI253" i="1"/>
  <c r="AJ253" i="1" s="1"/>
  <c r="AI252" i="1"/>
  <c r="AJ252" i="1" s="1"/>
  <c r="AI251" i="1"/>
  <c r="AJ251" i="1" s="1"/>
  <c r="AI250" i="1"/>
  <c r="AJ250" i="1" s="1"/>
  <c r="AI249" i="1"/>
  <c r="AJ249" i="1" s="1"/>
  <c r="AI248" i="1"/>
  <c r="AJ248" i="1" s="1"/>
  <c r="AI247" i="1"/>
  <c r="AJ247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7" i="1"/>
  <c r="AJ237" i="1" s="1"/>
  <c r="AI236" i="1"/>
  <c r="AJ236" i="1" s="1"/>
  <c r="AI235" i="1"/>
  <c r="AJ235" i="1" s="1"/>
  <c r="AI234" i="1"/>
  <c r="AJ234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4" i="1"/>
  <c r="AJ224" i="1" s="1"/>
  <c r="AI223" i="1"/>
  <c r="AJ223" i="1" s="1"/>
  <c r="AI222" i="1"/>
  <c r="AJ222" i="1" s="1"/>
  <c r="AI221" i="1"/>
  <c r="AJ221" i="1" s="1"/>
  <c r="AI220" i="1"/>
  <c r="AJ220" i="1" s="1"/>
  <c r="AI219" i="1"/>
  <c r="AJ219" i="1" s="1"/>
  <c r="AI218" i="1"/>
  <c r="AJ218" i="1" s="1"/>
  <c r="AI217" i="1"/>
  <c r="AJ217" i="1" s="1"/>
  <c r="AI216" i="1"/>
  <c r="AJ216" i="1" s="1"/>
  <c r="AI215" i="1"/>
  <c r="AJ215" i="1" s="1"/>
  <c r="AI214" i="1"/>
  <c r="AJ214" i="1" s="1"/>
  <c r="AI213" i="1"/>
  <c r="AJ213" i="1" s="1"/>
  <c r="AI212" i="1"/>
  <c r="AJ212" i="1" s="1"/>
  <c r="AI211" i="1"/>
  <c r="AJ211" i="1" s="1"/>
  <c r="AI210" i="1"/>
  <c r="AJ210" i="1" s="1"/>
  <c r="AI209" i="1"/>
  <c r="AJ209" i="1" s="1"/>
  <c r="AI208" i="1"/>
  <c r="AJ208" i="1" s="1"/>
  <c r="AI207" i="1"/>
  <c r="AJ207" i="1" s="1"/>
  <c r="AI206" i="1"/>
  <c r="AJ206" i="1" s="1"/>
  <c r="AI205" i="1"/>
  <c r="AJ205" i="1" s="1"/>
  <c r="AI204" i="1"/>
  <c r="AJ204" i="1" s="1"/>
  <c r="AI203" i="1"/>
  <c r="AJ203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4" i="1"/>
  <c r="AJ194" i="1" s="1"/>
  <c r="AI193" i="1"/>
  <c r="AJ193" i="1" s="1"/>
  <c r="AI192" i="1"/>
  <c r="AJ192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77" i="1"/>
  <c r="AJ177" i="1" s="1"/>
  <c r="AI176" i="1"/>
  <c r="AJ176" i="1" s="1"/>
  <c r="AI175" i="1"/>
  <c r="AJ175" i="1" s="1"/>
  <c r="AI174" i="1"/>
  <c r="AJ174" i="1" s="1"/>
  <c r="AI173" i="1"/>
  <c r="AJ173" i="1" s="1"/>
  <c r="AI172" i="1"/>
  <c r="AJ172" i="1" s="1"/>
  <c r="AI171" i="1"/>
  <c r="AJ171" i="1" s="1"/>
  <c r="AI170" i="1"/>
  <c r="AJ170" i="1" s="1"/>
  <c r="AI169" i="1"/>
  <c r="AJ169" i="1" s="1"/>
  <c r="AI168" i="1"/>
  <c r="AJ168" i="1" s="1"/>
  <c r="AI167" i="1"/>
  <c r="AJ167" i="1" s="1"/>
  <c r="AI166" i="1"/>
  <c r="AJ166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60" i="1"/>
  <c r="AJ160" i="1" s="1"/>
  <c r="AI159" i="1"/>
  <c r="AJ159" i="1" s="1"/>
  <c r="AI158" i="1"/>
  <c r="AJ158" i="1" s="1"/>
  <c r="AI157" i="1"/>
  <c r="AJ157" i="1" s="1"/>
  <c r="AI156" i="1"/>
  <c r="AJ156" i="1" s="1"/>
  <c r="AI155" i="1"/>
  <c r="AJ155" i="1" s="1"/>
  <c r="AI154" i="1"/>
  <c r="AJ154" i="1" s="1"/>
  <c r="AI153" i="1"/>
  <c r="AJ153" i="1" s="1"/>
  <c r="AI152" i="1"/>
  <c r="AJ152" i="1" s="1"/>
  <c r="AI150" i="1"/>
  <c r="AJ150" i="1" s="1"/>
  <c r="AI149" i="1"/>
  <c r="AJ149" i="1" s="1"/>
  <c r="AI148" i="1"/>
  <c r="AJ148" i="1" s="1"/>
  <c r="AI147" i="1"/>
  <c r="AJ147" i="1" s="1"/>
  <c r="AI146" i="1"/>
  <c r="AJ146" i="1" s="1"/>
  <c r="AI145" i="1"/>
  <c r="AJ145" i="1" s="1"/>
  <c r="AI144" i="1"/>
  <c r="AJ144" i="1" s="1"/>
  <c r="AI142" i="1"/>
  <c r="AJ142" i="1" s="1"/>
  <c r="AI141" i="1"/>
  <c r="AJ141" i="1" s="1"/>
  <c r="AI140" i="1"/>
  <c r="AJ140" i="1" s="1"/>
  <c r="AI139" i="1"/>
  <c r="AJ139" i="1" s="1"/>
  <c r="AI138" i="1"/>
  <c r="AJ138" i="1" s="1"/>
  <c r="AI137" i="1"/>
  <c r="AJ137" i="1" s="1"/>
  <c r="AI136" i="1"/>
  <c r="AJ136" i="1" s="1"/>
  <c r="AI135" i="1"/>
  <c r="AJ135" i="1" s="1"/>
  <c r="AI134" i="1"/>
  <c r="AJ134" i="1" s="1"/>
  <c r="AI133" i="1"/>
  <c r="AJ133" i="1" s="1"/>
  <c r="AI132" i="1"/>
  <c r="AJ132" i="1" s="1"/>
  <c r="AI131" i="1"/>
  <c r="AJ131" i="1" s="1"/>
  <c r="AI130" i="1"/>
  <c r="AJ130" i="1" s="1"/>
  <c r="AI129" i="1"/>
  <c r="AJ129" i="1" s="1"/>
  <c r="AI128" i="1"/>
  <c r="AJ128" i="1" s="1"/>
  <c r="AI127" i="1"/>
  <c r="AJ127" i="1" s="1"/>
  <c r="AI126" i="1"/>
  <c r="AJ126" i="1" s="1"/>
  <c r="AI125" i="1"/>
  <c r="AJ125" i="1" s="1"/>
  <c r="AI124" i="1"/>
  <c r="AJ124" i="1" s="1"/>
  <c r="AI123" i="1"/>
  <c r="AJ123" i="1" s="1"/>
  <c r="AI122" i="1"/>
  <c r="AJ122" i="1" s="1"/>
  <c r="AI121" i="1"/>
  <c r="AJ121" i="1" s="1"/>
  <c r="AI120" i="1"/>
  <c r="AJ120" i="1" s="1"/>
  <c r="AI119" i="1"/>
  <c r="AJ119" i="1" s="1"/>
  <c r="AI117" i="1"/>
  <c r="AJ117" i="1" s="1"/>
  <c r="AI116" i="1"/>
  <c r="AJ116" i="1" s="1"/>
  <c r="AI115" i="1"/>
  <c r="AJ115" i="1" s="1"/>
  <c r="AI114" i="1"/>
  <c r="AJ114" i="1" s="1"/>
  <c r="AI113" i="1"/>
  <c r="AJ113" i="1" s="1"/>
  <c r="AI112" i="1"/>
  <c r="AJ112" i="1" s="1"/>
  <c r="AI111" i="1"/>
  <c r="AJ111" i="1" s="1"/>
  <c r="AI110" i="1"/>
  <c r="AJ110" i="1" s="1"/>
  <c r="AI109" i="1"/>
  <c r="AJ109" i="1" s="1"/>
  <c r="AI108" i="1"/>
  <c r="AJ108" i="1" s="1"/>
  <c r="AI107" i="1"/>
  <c r="AJ107" i="1" s="1"/>
  <c r="AI106" i="1"/>
  <c r="AJ106" i="1" s="1"/>
  <c r="AI105" i="1"/>
  <c r="AJ105" i="1" s="1"/>
  <c r="AI104" i="1"/>
  <c r="AJ104" i="1" s="1"/>
  <c r="AI103" i="1"/>
  <c r="AJ103" i="1" s="1"/>
  <c r="AI102" i="1"/>
  <c r="AJ102" i="1" s="1"/>
  <c r="AI101" i="1"/>
  <c r="AJ101" i="1" s="1"/>
  <c r="AI100" i="1"/>
  <c r="AJ100" i="1" s="1"/>
  <c r="AI99" i="1"/>
  <c r="AJ99" i="1" s="1"/>
  <c r="AI98" i="1"/>
  <c r="AJ98" i="1" s="1"/>
  <c r="AI97" i="1"/>
  <c r="AJ97" i="1" s="1"/>
  <c r="AI96" i="1"/>
  <c r="AJ96" i="1" s="1"/>
  <c r="AI95" i="1"/>
  <c r="AJ95" i="1" s="1"/>
  <c r="AI94" i="1"/>
  <c r="AJ94" i="1" s="1"/>
  <c r="AI93" i="1"/>
  <c r="AJ93" i="1" s="1"/>
  <c r="AI92" i="1"/>
  <c r="AJ92" i="1" s="1"/>
  <c r="AI91" i="1"/>
  <c r="AJ91" i="1" s="1"/>
  <c r="AI90" i="1"/>
  <c r="AJ90" i="1" s="1"/>
  <c r="AI89" i="1"/>
  <c r="AJ89" i="1" s="1"/>
  <c r="AI88" i="1"/>
  <c r="AJ88" i="1" s="1"/>
  <c r="AI87" i="1"/>
  <c r="AJ87" i="1" s="1"/>
  <c r="AI86" i="1"/>
  <c r="AJ86" i="1" s="1"/>
  <c r="AI85" i="1"/>
  <c r="AJ85" i="1" s="1"/>
  <c r="AI84" i="1"/>
  <c r="AJ84" i="1" s="1"/>
  <c r="AI83" i="1"/>
  <c r="AJ83" i="1" s="1"/>
  <c r="AI82" i="1"/>
  <c r="AJ82" i="1" s="1"/>
  <c r="AI81" i="1"/>
  <c r="AJ81" i="1" s="1"/>
  <c r="AI80" i="1"/>
  <c r="AJ80" i="1" s="1"/>
  <c r="AI79" i="1"/>
  <c r="AJ79" i="1" s="1"/>
  <c r="AI78" i="1"/>
  <c r="AJ78" i="1" s="1"/>
  <c r="AI77" i="1"/>
  <c r="AJ77" i="1" s="1"/>
  <c r="AI76" i="1"/>
  <c r="AJ76" i="1" s="1"/>
  <c r="AI75" i="1"/>
  <c r="AJ75" i="1" s="1"/>
  <c r="AI74" i="1"/>
  <c r="AJ74" i="1" s="1"/>
  <c r="AI73" i="1"/>
  <c r="AJ73" i="1" s="1"/>
  <c r="AI72" i="1"/>
  <c r="AJ72" i="1" s="1"/>
  <c r="AI71" i="1"/>
  <c r="AJ71" i="1" s="1"/>
  <c r="AI70" i="1"/>
  <c r="AJ70" i="1" s="1"/>
  <c r="AI69" i="1"/>
  <c r="AJ69" i="1" s="1"/>
  <c r="AI68" i="1"/>
  <c r="AJ68" i="1" s="1"/>
  <c r="AI67" i="1"/>
  <c r="AJ67" i="1" s="1"/>
  <c r="AI66" i="1"/>
  <c r="AJ66" i="1" s="1"/>
  <c r="AI65" i="1"/>
  <c r="AJ65" i="1" s="1"/>
  <c r="AI64" i="1"/>
  <c r="AJ64" i="1" s="1"/>
  <c r="AI63" i="1"/>
  <c r="AJ63" i="1" s="1"/>
  <c r="AI62" i="1"/>
  <c r="AJ62" i="1" s="1"/>
  <c r="AI61" i="1"/>
  <c r="AJ61" i="1" s="1"/>
  <c r="AI60" i="1"/>
  <c r="AJ60" i="1" s="1"/>
  <c r="AI59" i="1"/>
  <c r="AJ59" i="1" s="1"/>
  <c r="AI58" i="1"/>
  <c r="AJ58" i="1" s="1"/>
  <c r="AI57" i="1"/>
  <c r="AJ57" i="1" s="1"/>
  <c r="AI56" i="1"/>
  <c r="AJ56" i="1" s="1"/>
  <c r="AI55" i="1"/>
  <c r="AJ55" i="1" s="1"/>
  <c r="AI54" i="1"/>
  <c r="AJ54" i="1" s="1"/>
  <c r="AI53" i="1"/>
  <c r="AJ53" i="1" s="1"/>
  <c r="AI52" i="1"/>
  <c r="AJ52" i="1" s="1"/>
  <c r="AI51" i="1"/>
  <c r="AJ51" i="1" s="1"/>
  <c r="AI50" i="1"/>
  <c r="AJ50" i="1" s="1"/>
  <c r="AI49" i="1"/>
  <c r="AJ49" i="1" s="1"/>
  <c r="AI48" i="1"/>
  <c r="AJ48" i="1" s="1"/>
  <c r="AI47" i="1"/>
  <c r="AJ47" i="1" s="1"/>
  <c r="AI46" i="1"/>
  <c r="AJ46" i="1" s="1"/>
  <c r="AI45" i="1"/>
  <c r="AJ45" i="1" s="1"/>
  <c r="AI44" i="1"/>
  <c r="AJ44" i="1" s="1"/>
  <c r="AI43" i="1"/>
  <c r="AJ43" i="1" s="1"/>
  <c r="AI42" i="1"/>
  <c r="AJ42" i="1" s="1"/>
  <c r="AI41" i="1"/>
  <c r="AJ41" i="1" s="1"/>
  <c r="AI40" i="1"/>
  <c r="AJ40" i="1" s="1"/>
  <c r="AI39" i="1"/>
  <c r="AJ39" i="1" s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AI5" i="1"/>
  <c r="AJ5" i="1" s="1"/>
  <c r="AI4" i="1"/>
  <c r="AJ4" i="1" s="1"/>
  <c r="AI3" i="1"/>
  <c r="AJ3" i="1" s="1"/>
  <c r="AI2" i="1"/>
  <c r="AJ2" i="1" s="1"/>
  <c r="AL394" i="1"/>
  <c r="AM394" i="1" s="1"/>
  <c r="AN394" i="1" s="1"/>
  <c r="AL393" i="1"/>
  <c r="AM393" i="1" s="1"/>
  <c r="AN393" i="1" s="1"/>
  <c r="AL392" i="1"/>
  <c r="AM392" i="1" s="1"/>
  <c r="AN392" i="1" s="1"/>
  <c r="AL391" i="1"/>
  <c r="AM391" i="1" s="1"/>
  <c r="AN391" i="1" s="1"/>
  <c r="AL390" i="1"/>
  <c r="AL389" i="1"/>
  <c r="AL388" i="1"/>
  <c r="AL387" i="1"/>
  <c r="AL386" i="1"/>
  <c r="AM386" i="1" s="1"/>
  <c r="AN386" i="1" s="1"/>
  <c r="AL385" i="1"/>
  <c r="AM385" i="1" s="1"/>
  <c r="AN385" i="1" s="1"/>
  <c r="AL384" i="1"/>
  <c r="AM384" i="1" s="1"/>
  <c r="AN384" i="1" s="1"/>
  <c r="AL383" i="1"/>
  <c r="AM383" i="1" s="1"/>
  <c r="AN383" i="1" s="1"/>
  <c r="AL382" i="1"/>
  <c r="AL381" i="1"/>
  <c r="AL380" i="1"/>
  <c r="AL379" i="1"/>
  <c r="AL378" i="1"/>
  <c r="AM378" i="1" s="1"/>
  <c r="AN378" i="1" s="1"/>
  <c r="AL377" i="1"/>
  <c r="AM377" i="1" s="1"/>
  <c r="AN377" i="1" s="1"/>
  <c r="AL376" i="1"/>
  <c r="AM376" i="1" s="1"/>
  <c r="AN376" i="1" s="1"/>
  <c r="AL375" i="1"/>
  <c r="AM375" i="1" s="1"/>
  <c r="AN375" i="1" s="1"/>
  <c r="AL374" i="1"/>
  <c r="AL373" i="1"/>
  <c r="AL372" i="1"/>
  <c r="AL371" i="1"/>
  <c r="AL370" i="1"/>
  <c r="AM370" i="1" s="1"/>
  <c r="AN370" i="1" s="1"/>
  <c r="AL369" i="1"/>
  <c r="AM369" i="1" s="1"/>
  <c r="AN369" i="1" s="1"/>
  <c r="AL368" i="1"/>
  <c r="AM368" i="1" s="1"/>
  <c r="AN368" i="1" s="1"/>
  <c r="AL367" i="1"/>
  <c r="AM367" i="1" s="1"/>
  <c r="AN367" i="1" s="1"/>
  <c r="AL366" i="1"/>
  <c r="AL365" i="1"/>
  <c r="AL364" i="1"/>
  <c r="AM364" i="1" s="1"/>
  <c r="AN364" i="1" s="1"/>
  <c r="AL363" i="1"/>
  <c r="AM363" i="1" s="1"/>
  <c r="AN363" i="1" s="1"/>
  <c r="AL362" i="1"/>
  <c r="AM362" i="1" s="1"/>
  <c r="AN362" i="1" s="1"/>
  <c r="AL361" i="1"/>
  <c r="AM361" i="1" s="1"/>
  <c r="AN361" i="1" s="1"/>
  <c r="AL360" i="1"/>
  <c r="AM360" i="1" s="1"/>
  <c r="AN360" i="1" s="1"/>
  <c r="AL359" i="1"/>
  <c r="AM359" i="1" s="1"/>
  <c r="AN359" i="1" s="1"/>
  <c r="AL357" i="1"/>
  <c r="AL356" i="1"/>
  <c r="AL354" i="1"/>
  <c r="AL353" i="1"/>
  <c r="AL352" i="1"/>
  <c r="AM352" i="1" s="1"/>
  <c r="AN352" i="1" s="1"/>
  <c r="AL351" i="1"/>
  <c r="AM351" i="1" s="1"/>
  <c r="AN351" i="1" s="1"/>
  <c r="AL350" i="1"/>
  <c r="AM350" i="1" s="1"/>
  <c r="AN350" i="1" s="1"/>
  <c r="AL349" i="1"/>
  <c r="AM349" i="1" s="1"/>
  <c r="AN349" i="1" s="1"/>
  <c r="AL348" i="1"/>
  <c r="AL347" i="1"/>
  <c r="AL345" i="1"/>
  <c r="AL344" i="1"/>
  <c r="AL343" i="1"/>
  <c r="AM343" i="1" s="1"/>
  <c r="AN343" i="1" s="1"/>
  <c r="AL342" i="1"/>
  <c r="AM342" i="1" s="1"/>
  <c r="AN342" i="1" s="1"/>
  <c r="AL341" i="1"/>
  <c r="AM341" i="1" s="1"/>
  <c r="AN341" i="1" s="1"/>
  <c r="AL340" i="1"/>
  <c r="AM340" i="1" s="1"/>
  <c r="AN340" i="1" s="1"/>
  <c r="AL339" i="1"/>
  <c r="AL338" i="1"/>
  <c r="AL337" i="1"/>
  <c r="AL336" i="1"/>
  <c r="AM336" i="1" s="1"/>
  <c r="AN336" i="1" s="1"/>
  <c r="AL335" i="1"/>
  <c r="AM335" i="1" s="1"/>
  <c r="AN335" i="1" s="1"/>
  <c r="AL334" i="1"/>
  <c r="AM334" i="1" s="1"/>
  <c r="AN334" i="1" s="1"/>
  <c r="AL333" i="1"/>
  <c r="AM333" i="1" s="1"/>
  <c r="AN333" i="1" s="1"/>
  <c r="AL332" i="1"/>
  <c r="AM332" i="1" s="1"/>
  <c r="AN332" i="1" s="1"/>
  <c r="AL331" i="1"/>
  <c r="AL330" i="1"/>
  <c r="AL329" i="1"/>
  <c r="AL327" i="1"/>
  <c r="AL326" i="1"/>
  <c r="AM326" i="1" s="1"/>
  <c r="AN326" i="1" s="1"/>
  <c r="AL325" i="1"/>
  <c r="AM325" i="1" s="1"/>
  <c r="AN325" i="1" s="1"/>
  <c r="AL324" i="1"/>
  <c r="AM324" i="1" s="1"/>
  <c r="AN324" i="1" s="1"/>
  <c r="AL323" i="1"/>
  <c r="AM323" i="1" s="1"/>
  <c r="AN323" i="1" s="1"/>
  <c r="AL322" i="1"/>
  <c r="AL321" i="1"/>
  <c r="AL320" i="1"/>
  <c r="AL319" i="1"/>
  <c r="AL318" i="1"/>
  <c r="AM318" i="1" s="1"/>
  <c r="AN318" i="1" s="1"/>
  <c r="AL317" i="1"/>
  <c r="AM317" i="1" s="1"/>
  <c r="AN317" i="1" s="1"/>
  <c r="AL316" i="1"/>
  <c r="AM316" i="1" s="1"/>
  <c r="AN316" i="1" s="1"/>
  <c r="AL315" i="1"/>
  <c r="AM315" i="1" s="1"/>
  <c r="AN315" i="1" s="1"/>
  <c r="AL314" i="1"/>
  <c r="AL313" i="1"/>
  <c r="AL311" i="1"/>
  <c r="AM311" i="1" s="1"/>
  <c r="AN311" i="1" s="1"/>
  <c r="AL310" i="1"/>
  <c r="AL309" i="1"/>
  <c r="AM309" i="1" s="1"/>
  <c r="AN309" i="1" s="1"/>
  <c r="AL308" i="1"/>
  <c r="AM308" i="1" s="1"/>
  <c r="AN308" i="1" s="1"/>
  <c r="AL307" i="1"/>
  <c r="AM307" i="1" s="1"/>
  <c r="AN307" i="1" s="1"/>
  <c r="AL304" i="1"/>
  <c r="AM304" i="1" s="1"/>
  <c r="AN304" i="1" s="1"/>
  <c r="AL303" i="1"/>
  <c r="AL302" i="1"/>
  <c r="AL301" i="1"/>
  <c r="AL300" i="1"/>
  <c r="AL299" i="1"/>
  <c r="AM299" i="1" s="1"/>
  <c r="AN299" i="1" s="1"/>
  <c r="AL298" i="1"/>
  <c r="AM298" i="1" s="1"/>
  <c r="AN298" i="1" s="1"/>
  <c r="AL297" i="1"/>
  <c r="AM297" i="1" s="1"/>
  <c r="AN297" i="1" s="1"/>
  <c r="AL296" i="1"/>
  <c r="AM296" i="1" s="1"/>
  <c r="AN296" i="1" s="1"/>
  <c r="AL294" i="1"/>
  <c r="AL293" i="1"/>
  <c r="AL292" i="1"/>
  <c r="AL291" i="1"/>
  <c r="AL290" i="1"/>
  <c r="AM290" i="1" s="1"/>
  <c r="AN290" i="1" s="1"/>
  <c r="AL289" i="1"/>
  <c r="AM289" i="1" s="1"/>
  <c r="AN289" i="1" s="1"/>
  <c r="AL288" i="1"/>
  <c r="AM288" i="1" s="1"/>
  <c r="AN288" i="1" s="1"/>
  <c r="AL287" i="1"/>
  <c r="AM287" i="1" s="1"/>
  <c r="AN287" i="1" s="1"/>
  <c r="AL286" i="1"/>
  <c r="AL285" i="1"/>
  <c r="AL284" i="1"/>
  <c r="AL283" i="1"/>
  <c r="AL282" i="1"/>
  <c r="AM282" i="1" s="1"/>
  <c r="AN282" i="1" s="1"/>
  <c r="AL281" i="1"/>
  <c r="AM281" i="1" s="1"/>
  <c r="AN281" i="1" s="1"/>
  <c r="AL280" i="1"/>
  <c r="AM280" i="1" s="1"/>
  <c r="AN280" i="1" s="1"/>
  <c r="AL279" i="1"/>
  <c r="AM279" i="1" s="1"/>
  <c r="AN279" i="1" s="1"/>
  <c r="AL278" i="1"/>
  <c r="AL277" i="1"/>
  <c r="AL276" i="1"/>
  <c r="AL275" i="1"/>
  <c r="AL274" i="1"/>
  <c r="AM274" i="1" s="1"/>
  <c r="AN274" i="1" s="1"/>
  <c r="AL273" i="1"/>
  <c r="AM273" i="1" s="1"/>
  <c r="AN273" i="1" s="1"/>
  <c r="AL272" i="1"/>
  <c r="AM272" i="1" s="1"/>
  <c r="AN272" i="1" s="1"/>
  <c r="AL271" i="1"/>
  <c r="AM271" i="1" s="1"/>
  <c r="AN271" i="1" s="1"/>
  <c r="AL270" i="1"/>
  <c r="AL268" i="1"/>
  <c r="AL267" i="1"/>
  <c r="AL266" i="1"/>
  <c r="AM266" i="1" s="1"/>
  <c r="AN266" i="1" s="1"/>
  <c r="AL265" i="1"/>
  <c r="AM265" i="1" s="1"/>
  <c r="AN265" i="1" s="1"/>
  <c r="AL264" i="1"/>
  <c r="AM264" i="1" s="1"/>
  <c r="AN264" i="1" s="1"/>
  <c r="AL263" i="1"/>
  <c r="AM263" i="1" s="1"/>
  <c r="AN263" i="1" s="1"/>
  <c r="AL262" i="1"/>
  <c r="AM262" i="1" s="1"/>
  <c r="AN262" i="1" s="1"/>
  <c r="AL261" i="1"/>
  <c r="AL260" i="1"/>
  <c r="AL259" i="1"/>
  <c r="AL258" i="1"/>
  <c r="AL257" i="1"/>
  <c r="AM257" i="1" s="1"/>
  <c r="AN257" i="1" s="1"/>
  <c r="AL256" i="1"/>
  <c r="AM256" i="1" s="1"/>
  <c r="AN256" i="1" s="1"/>
  <c r="AL255" i="1"/>
  <c r="AM255" i="1" s="1"/>
  <c r="AN255" i="1" s="1"/>
  <c r="AL254" i="1"/>
  <c r="AM254" i="1" s="1"/>
  <c r="AN254" i="1" s="1"/>
  <c r="AL253" i="1"/>
  <c r="AL252" i="1"/>
  <c r="AL251" i="1"/>
  <c r="AL250" i="1"/>
  <c r="AL249" i="1"/>
  <c r="AM249" i="1" s="1"/>
  <c r="AN249" i="1" s="1"/>
  <c r="AL248" i="1"/>
  <c r="AM248" i="1" s="1"/>
  <c r="AN248" i="1" s="1"/>
  <c r="AL247" i="1"/>
  <c r="AM247" i="1" s="1"/>
  <c r="AN247" i="1" s="1"/>
  <c r="AL246" i="1"/>
  <c r="AM246" i="1" s="1"/>
  <c r="AN246" i="1" s="1"/>
  <c r="AL245" i="1"/>
  <c r="AL244" i="1"/>
  <c r="AL243" i="1"/>
  <c r="AL242" i="1"/>
  <c r="AL241" i="1"/>
  <c r="AM241" i="1" s="1"/>
  <c r="AN241" i="1" s="1"/>
  <c r="AL240" i="1"/>
  <c r="AM240" i="1" s="1"/>
  <c r="AN240" i="1" s="1"/>
  <c r="AL239" i="1"/>
  <c r="AM239" i="1" s="1"/>
  <c r="AN239" i="1" s="1"/>
  <c r="AL238" i="1"/>
  <c r="AM238" i="1" s="1"/>
  <c r="AN238" i="1" s="1"/>
  <c r="AL237" i="1"/>
  <c r="AL236" i="1"/>
  <c r="AL235" i="1"/>
  <c r="AL234" i="1"/>
  <c r="AM234" i="1" s="1"/>
  <c r="AN234" i="1" s="1"/>
  <c r="AL233" i="1"/>
  <c r="AM233" i="1" s="1"/>
  <c r="AN233" i="1" s="1"/>
  <c r="AL232" i="1"/>
  <c r="AM232" i="1" s="1"/>
  <c r="AN232" i="1" s="1"/>
  <c r="AL231" i="1"/>
  <c r="AM231" i="1" s="1"/>
  <c r="AN231" i="1" s="1"/>
  <c r="AL230" i="1"/>
  <c r="AM230" i="1" s="1"/>
  <c r="AN230" i="1" s="1"/>
  <c r="AL229" i="1"/>
  <c r="AL228" i="1"/>
  <c r="AL227" i="1"/>
  <c r="AL226" i="1"/>
  <c r="AL225" i="1"/>
  <c r="AM225" i="1" s="1"/>
  <c r="AN225" i="1" s="1"/>
  <c r="AL224" i="1"/>
  <c r="AM224" i="1" s="1"/>
  <c r="AN224" i="1" s="1"/>
  <c r="AL223" i="1"/>
  <c r="AM223" i="1" s="1"/>
  <c r="AN223" i="1" s="1"/>
  <c r="AL222" i="1"/>
  <c r="AM222" i="1" s="1"/>
  <c r="AN222" i="1" s="1"/>
  <c r="AL221" i="1"/>
  <c r="AL220" i="1"/>
  <c r="AL219" i="1"/>
  <c r="AM219" i="1" s="1"/>
  <c r="AN219" i="1" s="1"/>
  <c r="AL218" i="1"/>
  <c r="AL217" i="1"/>
  <c r="AM217" i="1" s="1"/>
  <c r="AN217" i="1" s="1"/>
  <c r="AL216" i="1"/>
  <c r="AM216" i="1" s="1"/>
  <c r="AN216" i="1" s="1"/>
  <c r="AL215" i="1"/>
  <c r="AM215" i="1" s="1"/>
  <c r="AN215" i="1" s="1"/>
  <c r="AL214" i="1"/>
  <c r="AM214" i="1" s="1"/>
  <c r="AN214" i="1" s="1"/>
  <c r="AL213" i="1"/>
  <c r="AL212" i="1"/>
  <c r="AL211" i="1"/>
  <c r="AM211" i="1" s="1"/>
  <c r="AN211" i="1" s="1"/>
  <c r="AL210" i="1"/>
  <c r="AL209" i="1"/>
  <c r="AM209" i="1" s="1"/>
  <c r="AN209" i="1" s="1"/>
  <c r="AL208" i="1"/>
  <c r="AM208" i="1" s="1"/>
  <c r="AN208" i="1" s="1"/>
  <c r="AL207" i="1"/>
  <c r="AM207" i="1" s="1"/>
  <c r="AN207" i="1" s="1"/>
  <c r="AL206" i="1"/>
  <c r="AM206" i="1" s="1"/>
  <c r="AN206" i="1" s="1"/>
  <c r="AL205" i="1"/>
  <c r="AL204" i="1"/>
  <c r="AL203" i="1"/>
  <c r="AL202" i="1"/>
  <c r="AL201" i="1"/>
  <c r="AM201" i="1" s="1"/>
  <c r="AN201" i="1" s="1"/>
  <c r="AL200" i="1"/>
  <c r="AM200" i="1" s="1"/>
  <c r="AN200" i="1" s="1"/>
  <c r="AL199" i="1"/>
  <c r="AM199" i="1" s="1"/>
  <c r="AN199" i="1" s="1"/>
  <c r="AL198" i="1"/>
  <c r="AM198" i="1" s="1"/>
  <c r="AN198" i="1" s="1"/>
  <c r="AL197" i="1"/>
  <c r="AL196" i="1"/>
  <c r="AL195" i="1"/>
  <c r="AL194" i="1"/>
  <c r="AL193" i="1"/>
  <c r="AM193" i="1" s="1"/>
  <c r="AN193" i="1" s="1"/>
  <c r="AL192" i="1"/>
  <c r="AM192" i="1" s="1"/>
  <c r="AN192" i="1" s="1"/>
  <c r="AL191" i="1"/>
  <c r="AM191" i="1" s="1"/>
  <c r="AN191" i="1" s="1"/>
  <c r="AL190" i="1"/>
  <c r="AM190" i="1" s="1"/>
  <c r="AN190" i="1" s="1"/>
  <c r="AL189" i="1"/>
  <c r="AL188" i="1"/>
  <c r="AL187" i="1"/>
  <c r="AL186" i="1"/>
  <c r="AL185" i="1"/>
  <c r="AM185" i="1" s="1"/>
  <c r="AN185" i="1" s="1"/>
  <c r="AL184" i="1"/>
  <c r="AM184" i="1" s="1"/>
  <c r="AN184" i="1" s="1"/>
  <c r="AL183" i="1"/>
  <c r="AM183" i="1" s="1"/>
  <c r="AN183" i="1" s="1"/>
  <c r="AL182" i="1"/>
  <c r="AM182" i="1" s="1"/>
  <c r="AN182" i="1" s="1"/>
  <c r="AL181" i="1"/>
  <c r="AL180" i="1"/>
  <c r="AL179" i="1"/>
  <c r="AL178" i="1"/>
  <c r="AL177" i="1"/>
  <c r="AM177" i="1" s="1"/>
  <c r="AN177" i="1" s="1"/>
  <c r="AL176" i="1"/>
  <c r="AM176" i="1" s="1"/>
  <c r="AN176" i="1" s="1"/>
  <c r="AL175" i="1"/>
  <c r="AM175" i="1" s="1"/>
  <c r="AN175" i="1" s="1"/>
  <c r="AL174" i="1"/>
  <c r="AM174" i="1" s="1"/>
  <c r="AN174" i="1" s="1"/>
  <c r="AL173" i="1"/>
  <c r="AL172" i="1"/>
  <c r="AL171" i="1"/>
  <c r="AL170" i="1"/>
  <c r="AL169" i="1"/>
  <c r="AM169" i="1" s="1"/>
  <c r="AN169" i="1" s="1"/>
  <c r="AL168" i="1"/>
  <c r="AM168" i="1" s="1"/>
  <c r="AN168" i="1" s="1"/>
  <c r="AL167" i="1"/>
  <c r="AM167" i="1" s="1"/>
  <c r="AN167" i="1" s="1"/>
  <c r="AL166" i="1"/>
  <c r="AM166" i="1" s="1"/>
  <c r="AN166" i="1" s="1"/>
  <c r="AL165" i="1"/>
  <c r="AL164" i="1"/>
  <c r="AL163" i="1"/>
  <c r="AL162" i="1"/>
  <c r="AL161" i="1"/>
  <c r="AM161" i="1" s="1"/>
  <c r="AN161" i="1" s="1"/>
  <c r="AL160" i="1"/>
  <c r="AM160" i="1" s="1"/>
  <c r="AN160" i="1" s="1"/>
  <c r="AL159" i="1"/>
  <c r="AM159" i="1" s="1"/>
  <c r="AN159" i="1" s="1"/>
  <c r="AL158" i="1"/>
  <c r="AM158" i="1" s="1"/>
  <c r="AN158" i="1" s="1"/>
  <c r="AL157" i="1"/>
  <c r="AL156" i="1"/>
  <c r="AL155" i="1"/>
  <c r="AL154" i="1"/>
  <c r="AL153" i="1"/>
  <c r="AM153" i="1" s="1"/>
  <c r="AN153" i="1" s="1"/>
  <c r="AL152" i="1"/>
  <c r="AM152" i="1" s="1"/>
  <c r="AN152" i="1" s="1"/>
  <c r="AL150" i="1"/>
  <c r="AM150" i="1" s="1"/>
  <c r="AN150" i="1" s="1"/>
  <c r="AL149" i="1"/>
  <c r="AM149" i="1" s="1"/>
  <c r="AN149" i="1" s="1"/>
  <c r="AL148" i="1"/>
  <c r="AL147" i="1"/>
  <c r="AL146" i="1"/>
  <c r="AM146" i="1" s="1"/>
  <c r="AN146" i="1" s="1"/>
  <c r="AL145" i="1"/>
  <c r="AL144" i="1"/>
  <c r="AM144" i="1" s="1"/>
  <c r="AN144" i="1" s="1"/>
  <c r="AL142" i="1"/>
  <c r="AM142" i="1" s="1"/>
  <c r="AN142" i="1" s="1"/>
  <c r="AL141" i="1"/>
  <c r="AM141" i="1" s="1"/>
  <c r="AN141" i="1" s="1"/>
  <c r="AL140" i="1"/>
  <c r="AM140" i="1" s="1"/>
  <c r="AN140" i="1" s="1"/>
  <c r="AL139" i="1"/>
  <c r="AL138" i="1"/>
  <c r="AL137" i="1"/>
  <c r="AM137" i="1" s="1"/>
  <c r="AN137" i="1" s="1"/>
  <c r="AL136" i="1"/>
  <c r="AM136" i="1" s="1"/>
  <c r="AN136" i="1" s="1"/>
  <c r="AL135" i="1"/>
  <c r="AM135" i="1" s="1"/>
  <c r="AN135" i="1" s="1"/>
  <c r="AL134" i="1"/>
  <c r="AM134" i="1" s="1"/>
  <c r="AN134" i="1" s="1"/>
  <c r="AL133" i="1"/>
  <c r="AM133" i="1" s="1"/>
  <c r="AN133" i="1" s="1"/>
  <c r="AL132" i="1"/>
  <c r="AM132" i="1" s="1"/>
  <c r="AN132" i="1" s="1"/>
  <c r="AL131" i="1"/>
  <c r="AL130" i="1"/>
  <c r="AL129" i="1"/>
  <c r="AL128" i="1"/>
  <c r="AL127" i="1"/>
  <c r="AM127" i="1" s="1"/>
  <c r="AN127" i="1" s="1"/>
  <c r="AL126" i="1"/>
  <c r="AM126" i="1" s="1"/>
  <c r="AN126" i="1" s="1"/>
  <c r="AL125" i="1"/>
  <c r="AM125" i="1" s="1"/>
  <c r="AN125" i="1" s="1"/>
  <c r="AL124" i="1"/>
  <c r="AM124" i="1" s="1"/>
  <c r="AN124" i="1" s="1"/>
  <c r="AL123" i="1"/>
  <c r="AL122" i="1"/>
  <c r="AL121" i="1"/>
  <c r="AM121" i="1" s="1"/>
  <c r="AN121" i="1" s="1"/>
  <c r="AL120" i="1"/>
  <c r="AL119" i="1"/>
  <c r="AM119" i="1" s="1"/>
  <c r="AN119" i="1" s="1"/>
  <c r="AL117" i="1"/>
  <c r="AM117" i="1" s="1"/>
  <c r="AN117" i="1" s="1"/>
  <c r="AL116" i="1"/>
  <c r="AM116" i="1" s="1"/>
  <c r="AN116" i="1" s="1"/>
  <c r="AL115" i="1"/>
  <c r="AM115" i="1" s="1"/>
  <c r="AN115" i="1" s="1"/>
  <c r="AL114" i="1"/>
  <c r="AL113" i="1"/>
  <c r="AL112" i="1"/>
  <c r="AL111" i="1"/>
  <c r="AL110" i="1"/>
  <c r="AM110" i="1" s="1"/>
  <c r="AN110" i="1" s="1"/>
  <c r="AL109" i="1"/>
  <c r="AM109" i="1" s="1"/>
  <c r="AN109" i="1" s="1"/>
  <c r="AL108" i="1"/>
  <c r="AM108" i="1" s="1"/>
  <c r="AN108" i="1" s="1"/>
  <c r="AL107" i="1"/>
  <c r="AM107" i="1" s="1"/>
  <c r="AN107" i="1" s="1"/>
  <c r="AL106" i="1"/>
  <c r="AL105" i="1"/>
  <c r="AL104" i="1"/>
  <c r="AL103" i="1"/>
  <c r="AL102" i="1"/>
  <c r="AM102" i="1" s="1"/>
  <c r="AN102" i="1" s="1"/>
  <c r="AL101" i="1"/>
  <c r="AM101" i="1" s="1"/>
  <c r="AN101" i="1" s="1"/>
  <c r="AL100" i="1"/>
  <c r="AM100" i="1" s="1"/>
  <c r="AN100" i="1" s="1"/>
  <c r="AL99" i="1"/>
  <c r="AM99" i="1" s="1"/>
  <c r="AN99" i="1" s="1"/>
  <c r="AL98" i="1"/>
  <c r="AL97" i="1"/>
  <c r="AL96" i="1"/>
  <c r="AL95" i="1"/>
  <c r="AL94" i="1"/>
  <c r="AM94" i="1" s="1"/>
  <c r="AN94" i="1" s="1"/>
  <c r="AL93" i="1"/>
  <c r="AM93" i="1" s="1"/>
  <c r="AN93" i="1" s="1"/>
  <c r="AL92" i="1"/>
  <c r="AM92" i="1" s="1"/>
  <c r="AN92" i="1" s="1"/>
  <c r="AL91" i="1"/>
  <c r="AM91" i="1" s="1"/>
  <c r="AN91" i="1" s="1"/>
  <c r="AL90" i="1"/>
  <c r="AL89" i="1"/>
  <c r="AL88" i="1"/>
  <c r="AM88" i="1" s="1"/>
  <c r="AN88" i="1" s="1"/>
  <c r="AL87" i="1"/>
  <c r="AL86" i="1"/>
  <c r="AM86" i="1" s="1"/>
  <c r="AN86" i="1" s="1"/>
  <c r="AL85" i="1"/>
  <c r="AM85" i="1" s="1"/>
  <c r="AN85" i="1" s="1"/>
  <c r="AL84" i="1"/>
  <c r="AM84" i="1" s="1"/>
  <c r="AN84" i="1" s="1"/>
  <c r="AL83" i="1"/>
  <c r="AM83" i="1" s="1"/>
  <c r="AN83" i="1" s="1"/>
  <c r="AL82" i="1"/>
  <c r="AL81" i="1"/>
  <c r="AL80" i="1"/>
  <c r="AL79" i="1"/>
  <c r="AM79" i="1" s="1"/>
  <c r="AN79" i="1" s="1"/>
  <c r="AL78" i="1"/>
  <c r="AM78" i="1" s="1"/>
  <c r="AN78" i="1" s="1"/>
  <c r="AL77" i="1"/>
  <c r="AM77" i="1" s="1"/>
  <c r="AN77" i="1" s="1"/>
  <c r="AL76" i="1"/>
  <c r="AM76" i="1" s="1"/>
  <c r="AN76" i="1" s="1"/>
  <c r="AL75" i="1"/>
  <c r="AM75" i="1" s="1"/>
  <c r="AN75" i="1" s="1"/>
  <c r="AL74" i="1"/>
  <c r="AL73" i="1"/>
  <c r="AL72" i="1"/>
  <c r="AM72" i="1" s="1"/>
  <c r="AN72" i="1" s="1"/>
  <c r="AL71" i="1"/>
  <c r="AL70" i="1"/>
  <c r="AM70" i="1" s="1"/>
  <c r="AN70" i="1" s="1"/>
  <c r="AL69" i="1"/>
  <c r="AM69" i="1" s="1"/>
  <c r="AN69" i="1" s="1"/>
  <c r="AL68" i="1"/>
  <c r="AM68" i="1" s="1"/>
  <c r="AN68" i="1" s="1"/>
  <c r="AL67" i="1"/>
  <c r="AM67" i="1" s="1"/>
  <c r="AN67" i="1" s="1"/>
  <c r="AL66" i="1"/>
  <c r="AL65" i="1"/>
  <c r="AL64" i="1"/>
  <c r="AL63" i="1"/>
  <c r="AM63" i="1" s="1"/>
  <c r="AN63" i="1" s="1"/>
  <c r="AL62" i="1"/>
  <c r="AM62" i="1" s="1"/>
  <c r="AN62" i="1" s="1"/>
  <c r="AL61" i="1"/>
  <c r="AM61" i="1" s="1"/>
  <c r="AN61" i="1" s="1"/>
  <c r="AL60" i="1"/>
  <c r="AM60" i="1" s="1"/>
  <c r="AN60" i="1" s="1"/>
  <c r="AL59" i="1"/>
  <c r="AM59" i="1" s="1"/>
  <c r="AN59" i="1" s="1"/>
  <c r="AL58" i="1"/>
  <c r="AL57" i="1"/>
  <c r="AL56" i="1"/>
  <c r="AL55" i="1"/>
  <c r="AL54" i="1"/>
  <c r="AM54" i="1" s="1"/>
  <c r="AN54" i="1" s="1"/>
  <c r="AL53" i="1"/>
  <c r="AM53" i="1" s="1"/>
  <c r="AN53" i="1" s="1"/>
  <c r="AL52" i="1"/>
  <c r="AM52" i="1" s="1"/>
  <c r="AN52" i="1" s="1"/>
  <c r="AL51" i="1"/>
  <c r="AM51" i="1" s="1"/>
  <c r="AN51" i="1" s="1"/>
  <c r="AL50" i="1"/>
  <c r="AL49" i="1"/>
  <c r="AL48" i="1"/>
  <c r="AL47" i="1"/>
  <c r="AL46" i="1"/>
  <c r="AM46" i="1" s="1"/>
  <c r="AN46" i="1" s="1"/>
  <c r="AL45" i="1"/>
  <c r="AM45" i="1" s="1"/>
  <c r="AN45" i="1" s="1"/>
  <c r="AL44" i="1"/>
  <c r="AM44" i="1" s="1"/>
  <c r="AN44" i="1" s="1"/>
  <c r="AL43" i="1"/>
  <c r="AM43" i="1" s="1"/>
  <c r="AN43" i="1" s="1"/>
  <c r="AL42" i="1"/>
  <c r="AL41" i="1"/>
  <c r="AL40" i="1"/>
  <c r="AL39" i="1"/>
  <c r="AL38" i="1"/>
  <c r="AM38" i="1" s="1"/>
  <c r="AN38" i="1" s="1"/>
  <c r="AL37" i="1"/>
  <c r="AM37" i="1" s="1"/>
  <c r="AN37" i="1" s="1"/>
  <c r="AL36" i="1"/>
  <c r="AM36" i="1" s="1"/>
  <c r="AN36" i="1" s="1"/>
  <c r="AL35" i="1"/>
  <c r="AM35" i="1" s="1"/>
  <c r="AN35" i="1" s="1"/>
  <c r="AL34" i="1"/>
  <c r="AL33" i="1"/>
  <c r="AM33" i="1" s="1"/>
  <c r="AN33" i="1" s="1"/>
  <c r="AL32" i="1"/>
  <c r="AL31" i="1"/>
  <c r="AL30" i="1"/>
  <c r="AM30" i="1" s="1"/>
  <c r="AN30" i="1" s="1"/>
  <c r="AL29" i="1"/>
  <c r="AM29" i="1" s="1"/>
  <c r="AN29" i="1" s="1"/>
  <c r="AL28" i="1"/>
  <c r="AM28" i="1" s="1"/>
  <c r="AN28" i="1" s="1"/>
  <c r="AL27" i="1"/>
  <c r="AM27" i="1" s="1"/>
  <c r="AN27" i="1" s="1"/>
  <c r="AL26" i="1"/>
  <c r="AL25" i="1"/>
  <c r="AL24" i="1"/>
  <c r="AL23" i="1"/>
  <c r="AL22" i="1"/>
  <c r="AM22" i="1" s="1"/>
  <c r="AN22" i="1" s="1"/>
  <c r="AL21" i="1"/>
  <c r="AM21" i="1" s="1"/>
  <c r="AN21" i="1" s="1"/>
  <c r="AL20" i="1"/>
  <c r="AM20" i="1" s="1"/>
  <c r="AN20" i="1" s="1"/>
  <c r="AL19" i="1"/>
  <c r="AM19" i="1" s="1"/>
  <c r="AN19" i="1" s="1"/>
  <c r="AL18" i="1"/>
  <c r="AL17" i="1"/>
  <c r="AL16" i="1"/>
  <c r="AM16" i="1" s="1"/>
  <c r="AN16" i="1" s="1"/>
  <c r="AL15" i="1"/>
  <c r="AM15" i="1" s="1"/>
  <c r="AN15" i="1" s="1"/>
  <c r="AL14" i="1"/>
  <c r="AM14" i="1" s="1"/>
  <c r="AN14" i="1" s="1"/>
  <c r="AL13" i="1"/>
  <c r="AM13" i="1" s="1"/>
  <c r="AN13" i="1" s="1"/>
  <c r="AL12" i="1"/>
  <c r="AM12" i="1" s="1"/>
  <c r="AN12" i="1" s="1"/>
  <c r="AL11" i="1"/>
  <c r="AM11" i="1" s="1"/>
  <c r="AN11" i="1" s="1"/>
  <c r="AL10" i="1"/>
  <c r="AL9" i="1"/>
  <c r="AL8" i="1"/>
  <c r="AL7" i="1"/>
  <c r="AL6" i="1"/>
  <c r="AM6" i="1" s="1"/>
  <c r="AN6" i="1" s="1"/>
  <c r="AL5" i="1"/>
  <c r="AM5" i="1" s="1"/>
  <c r="AN5" i="1" s="1"/>
  <c r="AL4" i="1"/>
  <c r="AM4" i="1" s="1"/>
  <c r="AN4" i="1" s="1"/>
  <c r="AL3" i="1"/>
  <c r="AM3" i="1" s="1"/>
  <c r="AN3" i="1" s="1"/>
  <c r="AL2" i="1"/>
  <c r="AM9" i="1" l="1"/>
  <c r="AN9" i="1" s="1"/>
  <c r="AM25" i="1"/>
  <c r="AN25" i="1" s="1"/>
  <c r="AM41" i="1"/>
  <c r="AN41" i="1" s="1"/>
  <c r="AM57" i="1"/>
  <c r="AN57" i="1" s="1"/>
  <c r="AM73" i="1"/>
  <c r="AN73" i="1" s="1"/>
  <c r="AM97" i="1"/>
  <c r="AN97" i="1" s="1"/>
  <c r="AM113" i="1"/>
  <c r="AN113" i="1" s="1"/>
  <c r="AM130" i="1"/>
  <c r="AN130" i="1" s="1"/>
  <c r="AM147" i="1"/>
  <c r="AN147" i="1" s="1"/>
  <c r="AM164" i="1"/>
  <c r="AN164" i="1" s="1"/>
  <c r="AM180" i="1"/>
  <c r="AN180" i="1" s="1"/>
  <c r="AM196" i="1"/>
  <c r="AN196" i="1" s="1"/>
  <c r="AM212" i="1"/>
  <c r="AN212" i="1" s="1"/>
  <c r="AM228" i="1"/>
  <c r="AN228" i="1" s="1"/>
  <c r="AM244" i="1"/>
  <c r="AN244" i="1" s="1"/>
  <c r="AM260" i="1"/>
  <c r="AN260" i="1" s="1"/>
  <c r="AM277" i="1"/>
  <c r="AN277" i="1" s="1"/>
  <c r="AM285" i="1"/>
  <c r="AN285" i="1" s="1"/>
  <c r="AM293" i="1"/>
  <c r="AN293" i="1" s="1"/>
  <c r="AM302" i="1"/>
  <c r="AN302" i="1" s="1"/>
  <c r="AM321" i="1"/>
  <c r="AN321" i="1" s="1"/>
  <c r="AM330" i="1"/>
  <c r="AN330" i="1" s="1"/>
  <c r="AM338" i="1"/>
  <c r="AN338" i="1" s="1"/>
  <c r="AM347" i="1"/>
  <c r="AN347" i="1" s="1"/>
  <c r="AM356" i="1"/>
  <c r="AN356" i="1" s="1"/>
  <c r="AM365" i="1"/>
  <c r="AN365" i="1" s="1"/>
  <c r="AM373" i="1"/>
  <c r="AN373" i="1" s="1"/>
  <c r="AM381" i="1"/>
  <c r="AN381" i="1" s="1"/>
  <c r="AM389" i="1"/>
  <c r="AN389" i="1" s="1"/>
  <c r="AM2" i="1"/>
  <c r="AN2" i="1" s="1"/>
  <c r="AM10" i="1"/>
  <c r="AN10" i="1" s="1"/>
  <c r="AM18" i="1"/>
  <c r="AN18" i="1" s="1"/>
  <c r="AM26" i="1"/>
  <c r="AN26" i="1" s="1"/>
  <c r="AM34" i="1"/>
  <c r="AN34" i="1" s="1"/>
  <c r="AM42" i="1"/>
  <c r="AN42" i="1" s="1"/>
  <c r="AM50" i="1"/>
  <c r="AN50" i="1" s="1"/>
  <c r="AM58" i="1"/>
  <c r="AN58" i="1" s="1"/>
  <c r="AM66" i="1"/>
  <c r="AN66" i="1" s="1"/>
  <c r="AM74" i="1"/>
  <c r="AN74" i="1" s="1"/>
  <c r="AM82" i="1"/>
  <c r="AN82" i="1" s="1"/>
  <c r="AM90" i="1"/>
  <c r="AN90" i="1" s="1"/>
  <c r="AM98" i="1"/>
  <c r="AN98" i="1" s="1"/>
  <c r="AM106" i="1"/>
  <c r="AN106" i="1" s="1"/>
  <c r="AM114" i="1"/>
  <c r="AN114" i="1" s="1"/>
  <c r="AM123" i="1"/>
  <c r="AN123" i="1" s="1"/>
  <c r="AM131" i="1"/>
  <c r="AN131" i="1" s="1"/>
  <c r="AM139" i="1"/>
  <c r="AN139" i="1" s="1"/>
  <c r="AM148" i="1"/>
  <c r="AN148" i="1" s="1"/>
  <c r="AM157" i="1"/>
  <c r="AN157" i="1" s="1"/>
  <c r="AM165" i="1"/>
  <c r="AN165" i="1" s="1"/>
  <c r="AM173" i="1"/>
  <c r="AN173" i="1" s="1"/>
  <c r="AM181" i="1"/>
  <c r="AN181" i="1" s="1"/>
  <c r="AM189" i="1"/>
  <c r="AN189" i="1" s="1"/>
  <c r="AM197" i="1"/>
  <c r="AN197" i="1" s="1"/>
  <c r="AM205" i="1"/>
  <c r="AN205" i="1" s="1"/>
  <c r="AM213" i="1"/>
  <c r="AN213" i="1" s="1"/>
  <c r="AM221" i="1"/>
  <c r="AN221" i="1" s="1"/>
  <c r="AM229" i="1"/>
  <c r="AN229" i="1" s="1"/>
  <c r="AM237" i="1"/>
  <c r="AN237" i="1" s="1"/>
  <c r="AM245" i="1"/>
  <c r="AN245" i="1" s="1"/>
  <c r="AM253" i="1"/>
  <c r="AN253" i="1" s="1"/>
  <c r="AM261" i="1"/>
  <c r="AN261" i="1" s="1"/>
  <c r="AM270" i="1"/>
  <c r="AN270" i="1" s="1"/>
  <c r="AM278" i="1"/>
  <c r="AN278" i="1" s="1"/>
  <c r="AM286" i="1"/>
  <c r="AN286" i="1" s="1"/>
  <c r="AM294" i="1"/>
  <c r="AN294" i="1" s="1"/>
  <c r="AM303" i="1"/>
  <c r="AN303" i="1" s="1"/>
  <c r="AM314" i="1"/>
  <c r="AN314" i="1" s="1"/>
  <c r="AM322" i="1"/>
  <c r="AN322" i="1" s="1"/>
  <c r="AM331" i="1"/>
  <c r="AN331" i="1" s="1"/>
  <c r="AM339" i="1"/>
  <c r="AN339" i="1" s="1"/>
  <c r="AM348" i="1"/>
  <c r="AN348" i="1" s="1"/>
  <c r="AM357" i="1"/>
  <c r="AN357" i="1" s="1"/>
  <c r="AM366" i="1"/>
  <c r="AN366" i="1" s="1"/>
  <c r="AM374" i="1"/>
  <c r="AN374" i="1" s="1"/>
  <c r="AM382" i="1"/>
  <c r="AN382" i="1" s="1"/>
  <c r="AM390" i="1"/>
  <c r="AN390" i="1" s="1"/>
  <c r="AM17" i="1"/>
  <c r="AN17" i="1" s="1"/>
  <c r="AM49" i="1"/>
  <c r="AN49" i="1" s="1"/>
  <c r="AM65" i="1"/>
  <c r="AN65" i="1" s="1"/>
  <c r="AM81" i="1"/>
  <c r="AN81" i="1" s="1"/>
  <c r="AM89" i="1"/>
  <c r="AN89" i="1" s="1"/>
  <c r="AM105" i="1"/>
  <c r="AN105" i="1" s="1"/>
  <c r="AM122" i="1"/>
  <c r="AN122" i="1" s="1"/>
  <c r="AM138" i="1"/>
  <c r="AN138" i="1" s="1"/>
  <c r="AM156" i="1"/>
  <c r="AN156" i="1" s="1"/>
  <c r="AM172" i="1"/>
  <c r="AN172" i="1" s="1"/>
  <c r="AM188" i="1"/>
  <c r="AN188" i="1" s="1"/>
  <c r="AM204" i="1"/>
  <c r="AN204" i="1" s="1"/>
  <c r="AM220" i="1"/>
  <c r="AN220" i="1" s="1"/>
  <c r="AM236" i="1"/>
  <c r="AN236" i="1" s="1"/>
  <c r="AM252" i="1"/>
  <c r="AN252" i="1" s="1"/>
  <c r="AM268" i="1"/>
  <c r="AN268" i="1" s="1"/>
  <c r="AM313" i="1"/>
  <c r="AN313" i="1" s="1"/>
  <c r="AM7" i="1"/>
  <c r="AN7" i="1" s="1"/>
  <c r="AM23" i="1"/>
  <c r="AN23" i="1" s="1"/>
  <c r="AM39" i="1"/>
  <c r="AN39" i="1" s="1"/>
  <c r="AM47" i="1"/>
  <c r="AN47" i="1" s="1"/>
  <c r="AM55" i="1"/>
  <c r="AN55" i="1" s="1"/>
  <c r="AM71" i="1"/>
  <c r="AN71" i="1" s="1"/>
  <c r="AM87" i="1"/>
  <c r="AN87" i="1" s="1"/>
  <c r="AM95" i="1"/>
  <c r="AN95" i="1" s="1"/>
  <c r="AM103" i="1"/>
  <c r="AN103" i="1" s="1"/>
  <c r="AM111" i="1"/>
  <c r="AN111" i="1" s="1"/>
  <c r="AM128" i="1"/>
  <c r="AN128" i="1" s="1"/>
  <c r="AM145" i="1"/>
  <c r="AN145" i="1" s="1"/>
  <c r="AM154" i="1"/>
  <c r="AN154" i="1" s="1"/>
  <c r="AM162" i="1"/>
  <c r="AN162" i="1" s="1"/>
  <c r="AM170" i="1"/>
  <c r="AN170" i="1" s="1"/>
  <c r="AM178" i="1"/>
  <c r="AN178" i="1" s="1"/>
  <c r="AM186" i="1"/>
  <c r="AN186" i="1" s="1"/>
  <c r="AM202" i="1"/>
  <c r="AN202" i="1" s="1"/>
  <c r="AM210" i="1"/>
  <c r="AN210" i="1" s="1"/>
  <c r="AM218" i="1"/>
  <c r="AN218" i="1" s="1"/>
  <c r="AM226" i="1"/>
  <c r="AN226" i="1" s="1"/>
  <c r="AM242" i="1"/>
  <c r="AN242" i="1" s="1"/>
  <c r="AM250" i="1"/>
  <c r="AN250" i="1" s="1"/>
  <c r="AM258" i="1"/>
  <c r="AN258" i="1" s="1"/>
  <c r="AM275" i="1"/>
  <c r="AN275" i="1" s="1"/>
  <c r="AM291" i="1"/>
  <c r="AN291" i="1" s="1"/>
  <c r="AM300" i="1"/>
  <c r="AN300" i="1" s="1"/>
  <c r="AM310" i="1"/>
  <c r="AN310" i="1" s="1"/>
  <c r="AM319" i="1"/>
  <c r="AN319" i="1" s="1"/>
  <c r="AM327" i="1"/>
  <c r="AN327" i="1" s="1"/>
  <c r="AM344" i="1"/>
  <c r="AN344" i="1" s="1"/>
  <c r="AM353" i="1"/>
  <c r="AN353" i="1" s="1"/>
  <c r="AM371" i="1"/>
  <c r="AN371" i="1" s="1"/>
  <c r="AM379" i="1"/>
  <c r="AN379" i="1" s="1"/>
  <c r="AM387" i="1"/>
  <c r="AN387" i="1" s="1"/>
  <c r="AM31" i="1"/>
  <c r="AN31" i="1" s="1"/>
  <c r="AM283" i="1"/>
  <c r="AN283" i="1" s="1"/>
  <c r="AM8" i="1"/>
  <c r="AN8" i="1" s="1"/>
  <c r="AM24" i="1"/>
  <c r="AN24" i="1" s="1"/>
  <c r="AM40" i="1"/>
  <c r="AN40" i="1" s="1"/>
  <c r="AM48" i="1"/>
  <c r="AN48" i="1" s="1"/>
  <c r="AM56" i="1"/>
  <c r="AN56" i="1" s="1"/>
  <c r="AM64" i="1"/>
  <c r="AN64" i="1" s="1"/>
  <c r="AM80" i="1"/>
  <c r="AN80" i="1" s="1"/>
  <c r="AM96" i="1"/>
  <c r="AN96" i="1" s="1"/>
  <c r="AM104" i="1"/>
  <c r="AN104" i="1" s="1"/>
  <c r="AM112" i="1"/>
  <c r="AN112" i="1" s="1"/>
  <c r="AM129" i="1"/>
  <c r="AN129" i="1" s="1"/>
  <c r="AM155" i="1"/>
  <c r="AN155" i="1" s="1"/>
  <c r="AM171" i="1"/>
  <c r="AN171" i="1" s="1"/>
  <c r="AM179" i="1"/>
  <c r="AN179" i="1" s="1"/>
  <c r="AM187" i="1"/>
  <c r="AN187" i="1" s="1"/>
  <c r="AM195" i="1"/>
  <c r="AN195" i="1" s="1"/>
  <c r="AM203" i="1"/>
  <c r="AN203" i="1" s="1"/>
  <c r="AM227" i="1"/>
  <c r="AN227" i="1" s="1"/>
  <c r="AM235" i="1"/>
  <c r="AN235" i="1" s="1"/>
  <c r="AM243" i="1"/>
  <c r="AN243" i="1" s="1"/>
  <c r="AM251" i="1"/>
  <c r="AN251" i="1" s="1"/>
  <c r="AM259" i="1"/>
  <c r="AN259" i="1" s="1"/>
  <c r="AM267" i="1"/>
  <c r="AN267" i="1" s="1"/>
  <c r="AM276" i="1"/>
  <c r="AN276" i="1" s="1"/>
  <c r="AM292" i="1"/>
  <c r="AN292" i="1" s="1"/>
  <c r="AM301" i="1"/>
  <c r="AN301" i="1" s="1"/>
  <c r="AM320" i="1"/>
  <c r="AN320" i="1" s="1"/>
  <c r="AM329" i="1"/>
  <c r="AN329" i="1" s="1"/>
  <c r="AM337" i="1"/>
  <c r="AN337" i="1" s="1"/>
  <c r="AM345" i="1"/>
  <c r="AN345" i="1" s="1"/>
  <c r="AM354" i="1"/>
  <c r="AN354" i="1" s="1"/>
  <c r="AM372" i="1"/>
  <c r="AN372" i="1" s="1"/>
  <c r="AM388" i="1"/>
  <c r="AN388" i="1" s="1"/>
  <c r="AM32" i="1"/>
  <c r="AN32" i="1" s="1"/>
  <c r="AM120" i="1"/>
  <c r="AN120" i="1" s="1"/>
  <c r="AM163" i="1"/>
  <c r="AN163" i="1" s="1"/>
  <c r="AM194" i="1"/>
  <c r="AN194" i="1" s="1"/>
  <c r="AM284" i="1"/>
  <c r="AN284" i="1" s="1"/>
  <c r="AM380" i="1"/>
  <c r="AN380" i="1" s="1"/>
  <c r="AD2" i="1"/>
  <c r="AO2" i="1" s="1"/>
  <c r="AD3" i="1"/>
  <c r="AO3" i="1" s="1"/>
  <c r="AD4" i="1"/>
  <c r="AO4" i="1" s="1"/>
  <c r="AD5" i="1"/>
  <c r="AO5" i="1" s="1"/>
  <c r="AD6" i="1"/>
  <c r="AO6" i="1" s="1"/>
  <c r="AD7" i="1"/>
  <c r="AO7" i="1" s="1"/>
  <c r="AD8" i="1"/>
  <c r="AO8" i="1" s="1"/>
  <c r="AD9" i="1"/>
  <c r="AO9" i="1" s="1"/>
  <c r="AD12" i="1"/>
  <c r="AO12" i="1" s="1"/>
  <c r="AD14" i="1"/>
  <c r="AO14" i="1" s="1"/>
  <c r="AD15" i="1"/>
  <c r="AO15" i="1" s="1"/>
  <c r="AD17" i="1"/>
  <c r="AO17" i="1" s="1"/>
  <c r="AD22" i="1"/>
  <c r="AO22" i="1" s="1"/>
  <c r="AD23" i="1"/>
  <c r="AO23" i="1" s="1"/>
  <c r="AD24" i="1"/>
  <c r="AO24" i="1" s="1"/>
  <c r="AD25" i="1"/>
  <c r="AO25" i="1" s="1"/>
  <c r="AD26" i="1"/>
  <c r="AO26" i="1" s="1"/>
  <c r="AD28" i="1"/>
  <c r="AO28" i="1" s="1"/>
  <c r="AD29" i="1"/>
  <c r="AO29" i="1" s="1"/>
  <c r="AD30" i="1"/>
  <c r="AO30" i="1" s="1"/>
  <c r="AD31" i="1"/>
  <c r="AO31" i="1" s="1"/>
  <c r="AD32" i="1"/>
  <c r="AO32" i="1" s="1"/>
  <c r="AD33" i="1"/>
  <c r="AO33" i="1" s="1"/>
  <c r="AD34" i="1"/>
  <c r="AO34" i="1" s="1"/>
  <c r="AD37" i="1"/>
  <c r="AO37" i="1" s="1"/>
  <c r="AD38" i="1"/>
  <c r="AO38" i="1" s="1"/>
  <c r="AD39" i="1"/>
  <c r="AO39" i="1" s="1"/>
  <c r="AD40" i="1"/>
  <c r="AO40" i="1" s="1"/>
  <c r="AD52" i="1"/>
  <c r="AO52" i="1" s="1"/>
  <c r="AD59" i="1"/>
  <c r="AO59" i="1" s="1"/>
  <c r="AD60" i="1"/>
  <c r="AO60" i="1" s="1"/>
  <c r="AD66" i="1"/>
  <c r="AO66" i="1" s="1"/>
  <c r="AD67" i="1"/>
  <c r="AO67" i="1" s="1"/>
  <c r="AD68" i="1"/>
  <c r="AO68" i="1" s="1"/>
  <c r="AD69" i="1"/>
  <c r="AO69" i="1" s="1"/>
  <c r="AD72" i="1"/>
  <c r="AO72" i="1" s="1"/>
  <c r="AD73" i="1"/>
  <c r="AO73" i="1" s="1"/>
  <c r="AD74" i="1"/>
  <c r="AO74" i="1" s="1"/>
  <c r="AD75" i="1"/>
  <c r="AO75" i="1" s="1"/>
  <c r="AD83" i="1"/>
  <c r="AO83" i="1" s="1"/>
  <c r="AD92" i="1"/>
  <c r="AO92" i="1" s="1"/>
  <c r="AD93" i="1"/>
  <c r="AO93" i="1" s="1"/>
  <c r="AD94" i="1"/>
  <c r="AO94" i="1" s="1"/>
  <c r="AD95" i="1"/>
  <c r="AO95" i="1" s="1"/>
  <c r="AD96" i="1"/>
  <c r="AO96" i="1" s="1"/>
  <c r="AD97" i="1"/>
  <c r="AO97" i="1" s="1"/>
  <c r="AD98" i="1"/>
  <c r="AO98" i="1" s="1"/>
  <c r="AD99" i="1"/>
  <c r="AO99" i="1" s="1"/>
  <c r="AD100" i="1"/>
  <c r="AO100" i="1" s="1"/>
  <c r="AD101" i="1"/>
  <c r="AO101" i="1" s="1"/>
  <c r="AD377" i="1"/>
  <c r="AO377" i="1" s="1"/>
  <c r="AD378" i="1"/>
  <c r="AO378" i="1" s="1"/>
  <c r="AD379" i="1"/>
  <c r="AO379" i="1" s="1"/>
  <c r="AD10" i="1" l="1"/>
  <c r="AO10" i="1" s="1"/>
  <c r="AD11" i="1"/>
  <c r="AO11" i="1" s="1"/>
  <c r="AD13" i="1"/>
  <c r="AO13" i="1" s="1"/>
  <c r="AD16" i="1"/>
  <c r="AO16" i="1" s="1"/>
  <c r="AD18" i="1"/>
  <c r="AO18" i="1" s="1"/>
  <c r="AD19" i="1"/>
  <c r="AO19" i="1" s="1"/>
  <c r="AD20" i="1"/>
  <c r="AO20" i="1" s="1"/>
  <c r="AD21" i="1"/>
  <c r="AO21" i="1" s="1"/>
  <c r="AD27" i="1"/>
  <c r="AO27" i="1" s="1"/>
  <c r="AD35" i="1"/>
  <c r="AO35" i="1" s="1"/>
  <c r="AD36" i="1"/>
  <c r="AO36" i="1" s="1"/>
  <c r="AD41" i="1"/>
  <c r="AO41" i="1" s="1"/>
  <c r="AD42" i="1"/>
  <c r="AO42" i="1" s="1"/>
  <c r="AD43" i="1"/>
  <c r="AO43" i="1" s="1"/>
  <c r="AD44" i="1"/>
  <c r="AO44" i="1" s="1"/>
  <c r="AD45" i="1"/>
  <c r="AO45" i="1" s="1"/>
  <c r="AD46" i="1"/>
  <c r="AO46" i="1" s="1"/>
  <c r="AD47" i="1"/>
  <c r="AO47" i="1" s="1"/>
  <c r="AD48" i="1"/>
  <c r="AO48" i="1" s="1"/>
  <c r="AD49" i="1"/>
  <c r="AO49" i="1" s="1"/>
  <c r="AD50" i="1"/>
  <c r="AO50" i="1" s="1"/>
  <c r="AD51" i="1"/>
  <c r="AO51" i="1" s="1"/>
  <c r="AD53" i="1"/>
  <c r="AO53" i="1" s="1"/>
  <c r="AD54" i="1"/>
  <c r="AO54" i="1" s="1"/>
  <c r="AD55" i="1"/>
  <c r="AO55" i="1" s="1"/>
  <c r="AD56" i="1"/>
  <c r="AO56" i="1" s="1"/>
  <c r="AD57" i="1"/>
  <c r="AO57" i="1" s="1"/>
  <c r="AD58" i="1"/>
  <c r="AO58" i="1" s="1"/>
  <c r="AD61" i="1"/>
  <c r="AO61" i="1" s="1"/>
  <c r="AD62" i="1"/>
  <c r="AO62" i="1" s="1"/>
  <c r="AD63" i="1"/>
  <c r="AO63" i="1" s="1"/>
  <c r="AD64" i="1"/>
  <c r="AO64" i="1" s="1"/>
  <c r="AD65" i="1"/>
  <c r="AO65" i="1" s="1"/>
  <c r="AD70" i="1"/>
  <c r="AO70" i="1" s="1"/>
  <c r="AD71" i="1"/>
  <c r="AO71" i="1" s="1"/>
  <c r="AD76" i="1"/>
  <c r="AO76" i="1" s="1"/>
  <c r="AD77" i="1"/>
  <c r="AO77" i="1" s="1"/>
  <c r="AD78" i="1"/>
  <c r="AO78" i="1" s="1"/>
  <c r="AD79" i="1"/>
  <c r="AO79" i="1" s="1"/>
  <c r="AD80" i="1"/>
  <c r="AO80" i="1" s="1"/>
  <c r="AD81" i="1"/>
  <c r="AO81" i="1" s="1"/>
  <c r="AD82" i="1"/>
  <c r="AO82" i="1" s="1"/>
  <c r="AD84" i="1"/>
  <c r="AO84" i="1" s="1"/>
  <c r="AD85" i="1"/>
  <c r="AO85" i="1" s="1"/>
  <c r="AD86" i="1"/>
  <c r="AO86" i="1" s="1"/>
  <c r="AD87" i="1"/>
  <c r="AO87" i="1" s="1"/>
  <c r="AD88" i="1"/>
  <c r="AO88" i="1" s="1"/>
  <c r="AD89" i="1"/>
  <c r="AO89" i="1" s="1"/>
  <c r="AD90" i="1"/>
  <c r="AO90" i="1" s="1"/>
  <c r="AD91" i="1"/>
  <c r="AO91" i="1" s="1"/>
  <c r="AD102" i="1"/>
  <c r="AO102" i="1" s="1"/>
  <c r="AD103" i="1"/>
  <c r="AO103" i="1" s="1"/>
  <c r="AD104" i="1"/>
  <c r="AO104" i="1" s="1"/>
  <c r="AD105" i="1"/>
  <c r="AO105" i="1" s="1"/>
  <c r="AD106" i="1"/>
  <c r="AO106" i="1" s="1"/>
  <c r="AD107" i="1"/>
  <c r="AO107" i="1" s="1"/>
  <c r="AD108" i="1"/>
  <c r="AO108" i="1" s="1"/>
  <c r="AD109" i="1"/>
  <c r="AO109" i="1" s="1"/>
  <c r="AD110" i="1"/>
  <c r="AO110" i="1" s="1"/>
  <c r="AD111" i="1"/>
  <c r="AO111" i="1" s="1"/>
  <c r="AD112" i="1"/>
  <c r="AO112" i="1" s="1"/>
  <c r="AD113" i="1"/>
  <c r="AO113" i="1" s="1"/>
  <c r="AD114" i="1"/>
  <c r="AO114" i="1" s="1"/>
  <c r="AD115" i="1"/>
  <c r="AO115" i="1" s="1"/>
  <c r="AD116" i="1"/>
  <c r="AO116" i="1" s="1"/>
  <c r="AD117" i="1"/>
  <c r="AO117" i="1" s="1"/>
  <c r="AD118" i="1"/>
  <c r="AD119" i="1"/>
  <c r="AO119" i="1" s="1"/>
  <c r="AD120" i="1"/>
  <c r="AO120" i="1" s="1"/>
  <c r="AD121" i="1"/>
  <c r="AO121" i="1" s="1"/>
  <c r="AD122" i="1"/>
  <c r="AO122" i="1" s="1"/>
  <c r="AD123" i="1"/>
  <c r="AO123" i="1" s="1"/>
  <c r="AD124" i="1"/>
  <c r="AO124" i="1" s="1"/>
  <c r="AD125" i="1"/>
  <c r="AO125" i="1" s="1"/>
  <c r="AD126" i="1"/>
  <c r="AO126" i="1" s="1"/>
  <c r="AD127" i="1"/>
  <c r="AO127" i="1" s="1"/>
  <c r="AD128" i="1"/>
  <c r="AO128" i="1" s="1"/>
  <c r="AD129" i="1"/>
  <c r="AO129" i="1" s="1"/>
  <c r="AD130" i="1"/>
  <c r="AO130" i="1" s="1"/>
  <c r="AD131" i="1"/>
  <c r="AO131" i="1" s="1"/>
  <c r="AD132" i="1"/>
  <c r="AO132" i="1" s="1"/>
  <c r="AD133" i="1"/>
  <c r="AO133" i="1" s="1"/>
  <c r="AD134" i="1"/>
  <c r="AO134" i="1" s="1"/>
  <c r="AD135" i="1"/>
  <c r="AO135" i="1" s="1"/>
  <c r="AD136" i="1"/>
  <c r="AO136" i="1" s="1"/>
  <c r="AD137" i="1"/>
  <c r="AO137" i="1" s="1"/>
  <c r="AD138" i="1"/>
  <c r="AO138" i="1" s="1"/>
  <c r="AD139" i="1"/>
  <c r="AO139" i="1" s="1"/>
  <c r="AD140" i="1"/>
  <c r="AO140" i="1" s="1"/>
  <c r="AD141" i="1"/>
  <c r="AO141" i="1" s="1"/>
  <c r="AD142" i="1"/>
  <c r="AO142" i="1" s="1"/>
  <c r="AD143" i="1"/>
  <c r="AD144" i="1"/>
  <c r="AO144" i="1" s="1"/>
  <c r="AD145" i="1"/>
  <c r="AO145" i="1" s="1"/>
  <c r="AD146" i="1"/>
  <c r="AO146" i="1" s="1"/>
  <c r="AD147" i="1"/>
  <c r="AO147" i="1" s="1"/>
  <c r="AD148" i="1"/>
  <c r="AO148" i="1" s="1"/>
  <c r="AD149" i="1"/>
  <c r="AO149" i="1" s="1"/>
  <c r="AD150" i="1"/>
  <c r="AO150" i="1" s="1"/>
  <c r="AD151" i="1"/>
  <c r="AD152" i="1"/>
  <c r="AO152" i="1" s="1"/>
  <c r="AD153" i="1"/>
  <c r="AO153" i="1" s="1"/>
  <c r="AD154" i="1"/>
  <c r="AO154" i="1" s="1"/>
  <c r="AD155" i="1"/>
  <c r="AO155" i="1" s="1"/>
  <c r="AD156" i="1"/>
  <c r="AO156" i="1" s="1"/>
  <c r="AD157" i="1"/>
  <c r="AO157" i="1" s="1"/>
  <c r="AD158" i="1"/>
  <c r="AO158" i="1" s="1"/>
  <c r="AD159" i="1"/>
  <c r="AO159" i="1" s="1"/>
  <c r="AD160" i="1"/>
  <c r="AO160" i="1" s="1"/>
  <c r="AD161" i="1"/>
  <c r="AO161" i="1" s="1"/>
  <c r="AD162" i="1"/>
  <c r="AO162" i="1" s="1"/>
  <c r="AD163" i="1"/>
  <c r="AO163" i="1" s="1"/>
  <c r="AD164" i="1"/>
  <c r="AO164" i="1" s="1"/>
  <c r="AD165" i="1"/>
  <c r="AO165" i="1" s="1"/>
  <c r="AD166" i="1"/>
  <c r="AO166" i="1" s="1"/>
  <c r="AD167" i="1"/>
  <c r="AO167" i="1" s="1"/>
  <c r="AD168" i="1"/>
  <c r="AO168" i="1" s="1"/>
  <c r="AD169" i="1"/>
  <c r="AO169" i="1" s="1"/>
  <c r="AD170" i="1"/>
  <c r="AO170" i="1" s="1"/>
  <c r="AD171" i="1"/>
  <c r="AO171" i="1" s="1"/>
  <c r="AD172" i="1"/>
  <c r="AO172" i="1" s="1"/>
  <c r="AD173" i="1"/>
  <c r="AO173" i="1" s="1"/>
  <c r="AD174" i="1"/>
  <c r="AO174" i="1" s="1"/>
  <c r="AD175" i="1"/>
  <c r="AO175" i="1" s="1"/>
  <c r="AD176" i="1"/>
  <c r="AO176" i="1" s="1"/>
  <c r="AD177" i="1"/>
  <c r="AO177" i="1" s="1"/>
  <c r="AD178" i="1"/>
  <c r="AO178" i="1" s="1"/>
  <c r="AD179" i="1"/>
  <c r="AO179" i="1" s="1"/>
  <c r="AD180" i="1"/>
  <c r="AO180" i="1" s="1"/>
  <c r="AD181" i="1"/>
  <c r="AO181" i="1" s="1"/>
  <c r="AD182" i="1"/>
  <c r="AO182" i="1" s="1"/>
  <c r="AD183" i="1"/>
  <c r="AO183" i="1" s="1"/>
  <c r="AD184" i="1"/>
  <c r="AO184" i="1" s="1"/>
  <c r="AD185" i="1"/>
  <c r="AO185" i="1" s="1"/>
  <c r="AD186" i="1"/>
  <c r="AO186" i="1" s="1"/>
  <c r="AD187" i="1"/>
  <c r="AO187" i="1" s="1"/>
  <c r="AD188" i="1"/>
  <c r="AO188" i="1" s="1"/>
  <c r="AD189" i="1"/>
  <c r="AO189" i="1" s="1"/>
  <c r="AD190" i="1"/>
  <c r="AO190" i="1" s="1"/>
  <c r="AD191" i="1"/>
  <c r="AO191" i="1" s="1"/>
  <c r="AD192" i="1"/>
  <c r="AO192" i="1" s="1"/>
  <c r="AD193" i="1"/>
  <c r="AO193" i="1" s="1"/>
  <c r="AD194" i="1"/>
  <c r="AO194" i="1" s="1"/>
  <c r="AD195" i="1"/>
  <c r="AO195" i="1" s="1"/>
  <c r="AD196" i="1"/>
  <c r="AO196" i="1" s="1"/>
  <c r="AD197" i="1"/>
  <c r="AO197" i="1" s="1"/>
  <c r="AD198" i="1"/>
  <c r="AO198" i="1" s="1"/>
  <c r="AD199" i="1"/>
  <c r="AO199" i="1" s="1"/>
  <c r="AD200" i="1"/>
  <c r="AO200" i="1" s="1"/>
  <c r="AD201" i="1"/>
  <c r="AO201" i="1" s="1"/>
  <c r="AD202" i="1"/>
  <c r="AO202" i="1" s="1"/>
  <c r="AD203" i="1"/>
  <c r="AO203" i="1" s="1"/>
  <c r="AD204" i="1"/>
  <c r="AO204" i="1" s="1"/>
  <c r="AD205" i="1"/>
  <c r="AO205" i="1" s="1"/>
  <c r="AD206" i="1"/>
  <c r="AO206" i="1" s="1"/>
  <c r="AD207" i="1"/>
  <c r="AO207" i="1" s="1"/>
  <c r="AD208" i="1"/>
  <c r="AO208" i="1" s="1"/>
  <c r="AD209" i="1"/>
  <c r="AO209" i="1" s="1"/>
  <c r="AD210" i="1"/>
  <c r="AO210" i="1" s="1"/>
  <c r="AD211" i="1"/>
  <c r="AO211" i="1" s="1"/>
  <c r="AD212" i="1"/>
  <c r="AO212" i="1" s="1"/>
  <c r="AD213" i="1"/>
  <c r="AO213" i="1" s="1"/>
  <c r="AD214" i="1"/>
  <c r="AO214" i="1" s="1"/>
  <c r="AD215" i="1"/>
  <c r="AO215" i="1" s="1"/>
  <c r="AD216" i="1"/>
  <c r="AO216" i="1" s="1"/>
  <c r="AD217" i="1"/>
  <c r="AO217" i="1" s="1"/>
  <c r="AD218" i="1"/>
  <c r="AO218" i="1" s="1"/>
  <c r="AD219" i="1"/>
  <c r="AO219" i="1" s="1"/>
  <c r="AD220" i="1"/>
  <c r="AO220" i="1" s="1"/>
  <c r="AD221" i="1"/>
  <c r="AO221" i="1" s="1"/>
  <c r="AD222" i="1"/>
  <c r="AO222" i="1" s="1"/>
  <c r="AD223" i="1"/>
  <c r="AO223" i="1" s="1"/>
  <c r="AD224" i="1"/>
  <c r="AO224" i="1" s="1"/>
  <c r="AD225" i="1"/>
  <c r="AO225" i="1" s="1"/>
  <c r="AD226" i="1"/>
  <c r="AO226" i="1" s="1"/>
  <c r="AD227" i="1"/>
  <c r="AO227" i="1" s="1"/>
  <c r="AD228" i="1"/>
  <c r="AO228" i="1" s="1"/>
  <c r="AD229" i="1"/>
  <c r="AO229" i="1" s="1"/>
  <c r="AD230" i="1"/>
  <c r="AO230" i="1" s="1"/>
  <c r="AD231" i="1"/>
  <c r="AO231" i="1" s="1"/>
  <c r="AD232" i="1"/>
  <c r="AO232" i="1" s="1"/>
  <c r="AD233" i="1"/>
  <c r="AO233" i="1" s="1"/>
  <c r="AD234" i="1"/>
  <c r="AO234" i="1" s="1"/>
  <c r="AD235" i="1"/>
  <c r="AO235" i="1" s="1"/>
  <c r="AD236" i="1"/>
  <c r="AO236" i="1" s="1"/>
  <c r="AD237" i="1"/>
  <c r="AO237" i="1" s="1"/>
  <c r="AD238" i="1"/>
  <c r="AO238" i="1" s="1"/>
  <c r="AD239" i="1"/>
  <c r="AO239" i="1" s="1"/>
  <c r="AD240" i="1"/>
  <c r="AO240" i="1" s="1"/>
  <c r="AD241" i="1"/>
  <c r="AO241" i="1" s="1"/>
  <c r="AD242" i="1"/>
  <c r="AO242" i="1" s="1"/>
  <c r="AD243" i="1"/>
  <c r="AO243" i="1" s="1"/>
  <c r="AD244" i="1"/>
  <c r="AO244" i="1" s="1"/>
  <c r="AD245" i="1"/>
  <c r="AO245" i="1" s="1"/>
  <c r="AD246" i="1"/>
  <c r="AO246" i="1" s="1"/>
  <c r="AD247" i="1"/>
  <c r="AO247" i="1" s="1"/>
  <c r="AD248" i="1"/>
  <c r="AO248" i="1" s="1"/>
  <c r="AD249" i="1"/>
  <c r="AO249" i="1" s="1"/>
  <c r="AD250" i="1"/>
  <c r="AO250" i="1" s="1"/>
  <c r="AD251" i="1"/>
  <c r="AO251" i="1" s="1"/>
  <c r="AD252" i="1"/>
  <c r="AO252" i="1" s="1"/>
  <c r="AD253" i="1"/>
  <c r="AO253" i="1" s="1"/>
  <c r="AD254" i="1"/>
  <c r="AO254" i="1" s="1"/>
  <c r="AD255" i="1"/>
  <c r="AO255" i="1" s="1"/>
  <c r="AD256" i="1"/>
  <c r="AO256" i="1" s="1"/>
  <c r="AD257" i="1"/>
  <c r="AO257" i="1" s="1"/>
  <c r="AD258" i="1"/>
  <c r="AO258" i="1" s="1"/>
  <c r="AD259" i="1"/>
  <c r="AO259" i="1" s="1"/>
  <c r="AD260" i="1"/>
  <c r="AO260" i="1" s="1"/>
  <c r="AD261" i="1"/>
  <c r="AO261" i="1" s="1"/>
  <c r="AD262" i="1"/>
  <c r="AO262" i="1" s="1"/>
  <c r="AD263" i="1"/>
  <c r="AO263" i="1" s="1"/>
  <c r="AD264" i="1"/>
  <c r="AO264" i="1" s="1"/>
  <c r="AD265" i="1"/>
  <c r="AO265" i="1" s="1"/>
  <c r="AD266" i="1"/>
  <c r="AO266" i="1" s="1"/>
  <c r="AD267" i="1"/>
  <c r="AO267" i="1" s="1"/>
  <c r="AD268" i="1"/>
  <c r="AO268" i="1" s="1"/>
  <c r="AD269" i="1"/>
  <c r="AD270" i="1"/>
  <c r="AO270" i="1" s="1"/>
  <c r="AD271" i="1"/>
  <c r="AO271" i="1" s="1"/>
  <c r="AD272" i="1"/>
  <c r="AO272" i="1" s="1"/>
  <c r="AD273" i="1"/>
  <c r="AO273" i="1" s="1"/>
  <c r="AD274" i="1"/>
  <c r="AO274" i="1" s="1"/>
  <c r="AD275" i="1"/>
  <c r="AO275" i="1" s="1"/>
  <c r="AD276" i="1"/>
  <c r="AO276" i="1" s="1"/>
  <c r="AD277" i="1"/>
  <c r="AO277" i="1" s="1"/>
  <c r="AD278" i="1"/>
  <c r="AO278" i="1" s="1"/>
  <c r="AD279" i="1"/>
  <c r="AO279" i="1" s="1"/>
  <c r="AD280" i="1"/>
  <c r="AO280" i="1" s="1"/>
  <c r="AD281" i="1"/>
  <c r="AO281" i="1" s="1"/>
  <c r="AD282" i="1"/>
  <c r="AO282" i="1" s="1"/>
  <c r="AD283" i="1"/>
  <c r="AO283" i="1" s="1"/>
  <c r="AD284" i="1"/>
  <c r="AO284" i="1" s="1"/>
  <c r="AD285" i="1"/>
  <c r="AO285" i="1" s="1"/>
  <c r="AD286" i="1"/>
  <c r="AO286" i="1" s="1"/>
  <c r="AD287" i="1"/>
  <c r="AO287" i="1" s="1"/>
  <c r="AD288" i="1"/>
  <c r="AO288" i="1" s="1"/>
  <c r="AD289" i="1"/>
  <c r="AO289" i="1" s="1"/>
  <c r="AD290" i="1"/>
  <c r="AO290" i="1" s="1"/>
  <c r="AD291" i="1"/>
  <c r="AO291" i="1" s="1"/>
  <c r="AD292" i="1"/>
  <c r="AO292" i="1" s="1"/>
  <c r="AD293" i="1"/>
  <c r="AO293" i="1" s="1"/>
  <c r="AD294" i="1"/>
  <c r="AO294" i="1" s="1"/>
  <c r="AD295" i="1"/>
  <c r="AD296" i="1"/>
  <c r="AO296" i="1" s="1"/>
  <c r="AD297" i="1"/>
  <c r="AO297" i="1" s="1"/>
  <c r="AD298" i="1"/>
  <c r="AO298" i="1" s="1"/>
  <c r="AD299" i="1"/>
  <c r="AO299" i="1" s="1"/>
  <c r="AD300" i="1"/>
  <c r="AO300" i="1" s="1"/>
  <c r="AD301" i="1"/>
  <c r="AO301" i="1" s="1"/>
  <c r="AD302" i="1"/>
  <c r="AO302" i="1" s="1"/>
  <c r="AD303" i="1"/>
  <c r="AO303" i="1" s="1"/>
  <c r="AD304" i="1"/>
  <c r="AO304" i="1" s="1"/>
  <c r="AD305" i="1"/>
  <c r="AD306" i="1"/>
  <c r="AD307" i="1"/>
  <c r="AO307" i="1" s="1"/>
  <c r="AD308" i="1"/>
  <c r="AO308" i="1" s="1"/>
  <c r="AD309" i="1"/>
  <c r="AO309" i="1" s="1"/>
  <c r="AD310" i="1"/>
  <c r="AO310" i="1" s="1"/>
  <c r="AD311" i="1"/>
  <c r="AO311" i="1" s="1"/>
  <c r="AD312" i="1"/>
  <c r="AD313" i="1"/>
  <c r="AO313" i="1" s="1"/>
  <c r="AD314" i="1"/>
  <c r="AO314" i="1" s="1"/>
  <c r="AD315" i="1"/>
  <c r="AO315" i="1" s="1"/>
  <c r="AD316" i="1"/>
  <c r="AO316" i="1" s="1"/>
  <c r="AD317" i="1"/>
  <c r="AO317" i="1" s="1"/>
  <c r="AD318" i="1"/>
  <c r="AO318" i="1" s="1"/>
  <c r="AD319" i="1"/>
  <c r="AO319" i="1" s="1"/>
  <c r="AD320" i="1"/>
  <c r="AO320" i="1" s="1"/>
  <c r="AD321" i="1"/>
  <c r="AO321" i="1" s="1"/>
  <c r="AD322" i="1"/>
  <c r="AO322" i="1" s="1"/>
  <c r="AD323" i="1"/>
  <c r="AO323" i="1" s="1"/>
  <c r="AD324" i="1"/>
  <c r="AO324" i="1" s="1"/>
  <c r="AD325" i="1"/>
  <c r="AO325" i="1" s="1"/>
  <c r="AD326" i="1"/>
  <c r="AO326" i="1" s="1"/>
  <c r="AD327" i="1"/>
  <c r="AO327" i="1" s="1"/>
  <c r="AD328" i="1"/>
  <c r="AD329" i="1"/>
  <c r="AO329" i="1" s="1"/>
  <c r="AD330" i="1"/>
  <c r="AO330" i="1" s="1"/>
  <c r="AD331" i="1"/>
  <c r="AO331" i="1" s="1"/>
  <c r="AD332" i="1"/>
  <c r="AO332" i="1" s="1"/>
  <c r="AD333" i="1"/>
  <c r="AO333" i="1" s="1"/>
  <c r="AD334" i="1"/>
  <c r="AO334" i="1" s="1"/>
  <c r="AD335" i="1"/>
  <c r="AO335" i="1" s="1"/>
  <c r="AD336" i="1"/>
  <c r="AO336" i="1" s="1"/>
  <c r="AD337" i="1"/>
  <c r="AO337" i="1" s="1"/>
  <c r="AD338" i="1"/>
  <c r="AO338" i="1" s="1"/>
  <c r="AD339" i="1"/>
  <c r="AO339" i="1" s="1"/>
  <c r="AD340" i="1"/>
  <c r="AO340" i="1" s="1"/>
  <c r="AD341" i="1"/>
  <c r="AO341" i="1" s="1"/>
  <c r="AD342" i="1"/>
  <c r="AO342" i="1" s="1"/>
  <c r="AD343" i="1"/>
  <c r="AO343" i="1" s="1"/>
  <c r="AD344" i="1"/>
  <c r="AO344" i="1" s="1"/>
  <c r="AD345" i="1"/>
  <c r="AO345" i="1" s="1"/>
  <c r="AD346" i="1"/>
  <c r="AD347" i="1"/>
  <c r="AO347" i="1" s="1"/>
  <c r="AD348" i="1"/>
  <c r="AO348" i="1" s="1"/>
  <c r="AD349" i="1"/>
  <c r="AO349" i="1" s="1"/>
  <c r="AD350" i="1"/>
  <c r="AO350" i="1" s="1"/>
  <c r="AD351" i="1"/>
  <c r="AO351" i="1" s="1"/>
  <c r="AD352" i="1"/>
  <c r="AO352" i="1" s="1"/>
  <c r="AD353" i="1"/>
  <c r="AO353" i="1" s="1"/>
  <c r="AD354" i="1"/>
  <c r="AO354" i="1" s="1"/>
  <c r="AD355" i="1"/>
  <c r="AD356" i="1"/>
  <c r="AO356" i="1" s="1"/>
  <c r="AD357" i="1"/>
  <c r="AO357" i="1" s="1"/>
  <c r="AD358" i="1"/>
  <c r="AD359" i="1"/>
  <c r="AO359" i="1" s="1"/>
  <c r="AD360" i="1"/>
  <c r="AO360" i="1" s="1"/>
  <c r="AD361" i="1"/>
  <c r="AO361" i="1" s="1"/>
  <c r="AD362" i="1"/>
  <c r="AO362" i="1" s="1"/>
  <c r="AD363" i="1"/>
  <c r="AO363" i="1" s="1"/>
  <c r="AD364" i="1"/>
  <c r="AO364" i="1" s="1"/>
  <c r="AD365" i="1"/>
  <c r="AO365" i="1" s="1"/>
  <c r="AD366" i="1"/>
  <c r="AO366" i="1" s="1"/>
  <c r="AD367" i="1"/>
  <c r="AO367" i="1" s="1"/>
  <c r="AD368" i="1"/>
  <c r="AO368" i="1" s="1"/>
  <c r="AD369" i="1"/>
  <c r="AO369" i="1" s="1"/>
  <c r="AD370" i="1"/>
  <c r="AO370" i="1" s="1"/>
  <c r="AD371" i="1"/>
  <c r="AO371" i="1" s="1"/>
  <c r="AD372" i="1"/>
  <c r="AO372" i="1" s="1"/>
  <c r="AD373" i="1"/>
  <c r="AO373" i="1" s="1"/>
  <c r="AD374" i="1"/>
  <c r="AO374" i="1" s="1"/>
  <c r="AD375" i="1"/>
  <c r="AO375" i="1" s="1"/>
  <c r="AD376" i="1"/>
  <c r="AO376" i="1" s="1"/>
  <c r="AD380" i="1"/>
  <c r="AO380" i="1" s="1"/>
  <c r="AD381" i="1"/>
  <c r="AO381" i="1" s="1"/>
  <c r="AD382" i="1"/>
  <c r="AO382" i="1" s="1"/>
  <c r="AD383" i="1"/>
  <c r="AO383" i="1" s="1"/>
  <c r="AD384" i="1"/>
  <c r="AO384" i="1" s="1"/>
  <c r="AD385" i="1"/>
  <c r="AO385" i="1" s="1"/>
  <c r="AD386" i="1"/>
  <c r="AO386" i="1" s="1"/>
  <c r="AD387" i="1"/>
  <c r="AO387" i="1" s="1"/>
  <c r="AD388" i="1"/>
  <c r="AO388" i="1" s="1"/>
  <c r="AD389" i="1"/>
  <c r="AO389" i="1" s="1"/>
  <c r="AD390" i="1"/>
  <c r="AO390" i="1" s="1"/>
  <c r="AD391" i="1"/>
  <c r="AO391" i="1" s="1"/>
  <c r="AD392" i="1"/>
  <c r="AO392" i="1" s="1"/>
  <c r="AD393" i="1"/>
  <c r="AO393" i="1" s="1"/>
  <c r="AD394" i="1"/>
  <c r="AO394" i="1" s="1"/>
</calcChain>
</file>

<file path=xl/sharedStrings.xml><?xml version="1.0" encoding="utf-8"?>
<sst xmlns="http://schemas.openxmlformats.org/spreadsheetml/2006/main" count="2258" uniqueCount="588">
  <si>
    <t>Tno</t>
  </si>
  <si>
    <t>Site</t>
  </si>
  <si>
    <t>Hard Standing Index %</t>
  </si>
  <si>
    <t>Species</t>
  </si>
  <si>
    <t>Species Code</t>
  </si>
  <si>
    <t>Age Class</t>
  </si>
  <si>
    <t>Ht (m)</t>
  </si>
  <si>
    <t>dbh (mm)</t>
  </si>
  <si>
    <t>dbh (m)</t>
  </si>
  <si>
    <t>Clearance Ht (m)</t>
  </si>
  <si>
    <t>Crown Depth (m)</t>
  </si>
  <si>
    <t>Type of Prunning None= 0 CR= 1 Other = 2 Both = 3</t>
  </si>
  <si>
    <t>N</t>
  </si>
  <si>
    <t>E</t>
  </si>
  <si>
    <t>S</t>
  </si>
  <si>
    <t>W</t>
  </si>
  <si>
    <t>Total N,S,E,W Radial Crown Spread (m)</t>
  </si>
  <si>
    <t>Average Radial Crown spread (m)</t>
  </si>
  <si>
    <t>Adjustment diameter</t>
  </si>
  <si>
    <t>Total Mean Radial Crown Spread (m)</t>
  </si>
  <si>
    <t>Crown Diameter (m)</t>
  </si>
  <si>
    <t>Grid Reference</t>
  </si>
  <si>
    <t>Superfical Geology From British Geological Survey Geology of Britain Viewer</t>
  </si>
  <si>
    <t>Notes</t>
  </si>
  <si>
    <t>Stem diameter Jan 2017 (mm)</t>
  </si>
  <si>
    <t>2yr dia gain (mm)</t>
  </si>
  <si>
    <t xml:space="preserve">Pilling park  </t>
  </si>
  <si>
    <t>Oak</t>
  </si>
  <si>
    <t>M</t>
  </si>
  <si>
    <t>TG 25342 08875</t>
  </si>
  <si>
    <t>Crag group sand and gravel</t>
  </si>
  <si>
    <t>Hard standing in park</t>
  </si>
  <si>
    <t>TG 25344 08893</t>
  </si>
  <si>
    <t>TG 25339 08909</t>
  </si>
  <si>
    <t>Guerney Road Mousehold</t>
  </si>
  <si>
    <t>TG24431 10125</t>
  </si>
  <si>
    <t>Sheringham Cliffs Formation - Sand And Gravel.</t>
  </si>
  <si>
    <t>Next to car park</t>
  </si>
  <si>
    <t>Sycamore</t>
  </si>
  <si>
    <t>Showground</t>
  </si>
  <si>
    <t>TG14675 10537</t>
  </si>
  <si>
    <t>Nearby a road towards the East</t>
  </si>
  <si>
    <t>TG14655 10549</t>
  </si>
  <si>
    <t>TG14646 10560</t>
  </si>
  <si>
    <t>TG 14682 10517</t>
  </si>
  <si>
    <t>TG14617 10579</t>
  </si>
  <si>
    <t>Nearby a road towards the North</t>
  </si>
  <si>
    <t>TG15162 10185</t>
  </si>
  <si>
    <t>Nearby a road North and West</t>
  </si>
  <si>
    <t>TG15154 10698</t>
  </si>
  <si>
    <t>TG15294 10189</t>
  </si>
  <si>
    <t>TG15294 10191</t>
  </si>
  <si>
    <t>3+O+34:42</t>
  </si>
  <si>
    <t>Earlham Park</t>
  </si>
  <si>
    <t>TG19262 08199</t>
  </si>
  <si>
    <t>Leet Hill Sand And Gravel Member - Sand And Gravel.</t>
  </si>
  <si>
    <t>Small amount of die-back</t>
  </si>
  <si>
    <t>Y</t>
  </si>
  <si>
    <t>TG19324 08246</t>
  </si>
  <si>
    <t>TG19166 08294</t>
  </si>
  <si>
    <t>TG19074 08230</t>
  </si>
  <si>
    <t>TG19028 08224</t>
  </si>
  <si>
    <t>TG18986 08139</t>
  </si>
  <si>
    <t xml:space="preserve"> </t>
  </si>
  <si>
    <t>TG18980 08130</t>
  </si>
  <si>
    <t>TG19134 07849</t>
  </si>
  <si>
    <t>TG19320 07901</t>
  </si>
  <si>
    <t>Ives Road</t>
  </si>
  <si>
    <t>TG22487 12135</t>
  </si>
  <si>
    <t>Happisburgh Glacigenic Formation Sand and Gravel</t>
  </si>
  <si>
    <t>TG22496 12127</t>
  </si>
  <si>
    <t>TG22480 12218</t>
  </si>
  <si>
    <t>TG2440 12141</t>
  </si>
  <si>
    <t>West side supressed, edge of group</t>
  </si>
  <si>
    <t>TG22491 12148</t>
  </si>
  <si>
    <t>Edge of a group of 3 mature trees</t>
  </si>
  <si>
    <t>TG22576 12055</t>
  </si>
  <si>
    <t>Bussey Road</t>
  </si>
  <si>
    <t>TG 22562 11959</t>
  </si>
  <si>
    <t>River Terrace Deposits, 1 - Sand And Gravel.</t>
  </si>
  <si>
    <t xml:space="preserve">Edge of a group </t>
  </si>
  <si>
    <t>Barrack street</t>
  </si>
  <si>
    <t>TG23893 09346</t>
  </si>
  <si>
    <t>TG23923 09361</t>
  </si>
  <si>
    <t>Cannel Green</t>
  </si>
  <si>
    <t>TG 23964 09342</t>
  </si>
  <si>
    <t>TG23863 09361</t>
  </si>
  <si>
    <t>trowse roundabout</t>
  </si>
  <si>
    <t>TG 24226 07105</t>
  </si>
  <si>
    <t>TG 24154 07026</t>
  </si>
  <si>
    <t>TG24176 07119</t>
  </si>
  <si>
    <t>TG24125 07110</t>
  </si>
  <si>
    <t>TG24230 07087</t>
  </si>
  <si>
    <t>Woodland edge, next to road and wall, crown spread over path</t>
  </si>
  <si>
    <t>TG26316 09452</t>
  </si>
  <si>
    <t>Brenda james close</t>
  </si>
  <si>
    <t>TG23316 09652</t>
  </si>
  <si>
    <t>Hard standing next to road and path.</t>
  </si>
  <si>
    <t>Plumstead Road East</t>
  </si>
  <si>
    <t>TG2629009696</t>
  </si>
  <si>
    <t>Hard standing all around the tree. In a car park</t>
  </si>
  <si>
    <t>Whittard road</t>
  </si>
  <si>
    <t>TG29916 10002</t>
  </si>
  <si>
    <t>Green space, free standing</t>
  </si>
  <si>
    <t>TG26909 10018</t>
  </si>
  <si>
    <t>TG25890 10017</t>
  </si>
  <si>
    <t>TG25843 10010</t>
  </si>
  <si>
    <t>TG25903 10008</t>
  </si>
  <si>
    <t>TG2597 09954</t>
  </si>
  <si>
    <t>Crown spread over road and path. Hard standing to the north and south</t>
  </si>
  <si>
    <t>TG25980 09954</t>
  </si>
  <si>
    <t xml:space="preserve">Plumstead Road </t>
  </si>
  <si>
    <t>TG25994  09961</t>
  </si>
  <si>
    <t>Plumstead Road</t>
  </si>
  <si>
    <t>TG25995 09960</t>
  </si>
  <si>
    <t>Redfern Road</t>
  </si>
  <si>
    <t>TG25871 10383</t>
  </si>
  <si>
    <t>Green space  next to road and path</t>
  </si>
  <si>
    <t>Malbroke Rd</t>
  </si>
  <si>
    <t>TG18443 09106</t>
  </si>
  <si>
    <t>TG25971 09954</t>
  </si>
  <si>
    <t>TG25994 09961</t>
  </si>
  <si>
    <t xml:space="preserve">Heathgate </t>
  </si>
  <si>
    <t>TG24071 09351</t>
  </si>
  <si>
    <t>Green space next to road and flats</t>
  </si>
  <si>
    <t>TG24071 09355</t>
  </si>
  <si>
    <t>TG 24054 09390</t>
  </si>
  <si>
    <t>Green space crown spread over hard standing</t>
  </si>
  <si>
    <t>Trowse Green</t>
  </si>
  <si>
    <t>TG24671 06774</t>
  </si>
  <si>
    <t>Alluvium - Clay, Silt, Sand And Gravel.</t>
  </si>
  <si>
    <t>Competing trees to the north and south</t>
  </si>
  <si>
    <t>Constitution Hill</t>
  </si>
  <si>
    <t>TG 23170 10319</t>
  </si>
  <si>
    <t>Road on one side at a lower level</t>
  </si>
  <si>
    <t>TG 23171 10304</t>
  </si>
  <si>
    <t>TG 23123 10258</t>
  </si>
  <si>
    <t>Elm Grove Lane</t>
  </si>
  <si>
    <t>TG 23026 10763</t>
  </si>
  <si>
    <t>Next to road, path and well used driveway.</t>
  </si>
  <si>
    <t>Boston street/Sleaford Green</t>
  </si>
  <si>
    <t>TG 22575 10658</t>
  </si>
  <si>
    <t>Lewes Nodular Chalk Formation,</t>
  </si>
  <si>
    <t>Hard standing, crown spread over footpath</t>
  </si>
  <si>
    <t>Earlham Road</t>
  </si>
  <si>
    <t>TG21274 08535</t>
  </si>
  <si>
    <t>Hard standing 360 degrees (in a carpark)</t>
  </si>
  <si>
    <t>TG21257 08538</t>
  </si>
  <si>
    <t>Small green space close to a path and carpark.</t>
  </si>
  <si>
    <t>Long John Hill</t>
  </si>
  <si>
    <t>TG23620 06510</t>
  </si>
  <si>
    <t>Leet Hill Sand And Gravel Member -</t>
  </si>
  <si>
    <t>Hard standing to the east and west, on the edge of a carpark next to a main road and path</t>
  </si>
  <si>
    <t>Henderson Green</t>
  </si>
  <si>
    <t>TG20174  09025</t>
  </si>
  <si>
    <t>Crag Group - Sand And Gravel.</t>
  </si>
  <si>
    <t>Hard standing, next to a path (N), isolated</t>
  </si>
  <si>
    <t>TG20175 09105</t>
  </si>
  <si>
    <t>Hard standing to the east and west, competition within 20 metres, pollarded</t>
  </si>
  <si>
    <t>TG20177 09108</t>
  </si>
  <si>
    <t>Hard standing to the east and west, competition within 20 metres</t>
  </si>
  <si>
    <t>TG20180  09141</t>
  </si>
  <si>
    <t>Competition within 20 metres aswell as a path and road</t>
  </si>
  <si>
    <t>TG19731 08355</t>
  </si>
  <si>
    <t>Grass verge next to path and driveway to the north and east</t>
  </si>
  <si>
    <t>TG19846 08369</t>
  </si>
  <si>
    <t>Grass verge next to path and driveway to the north</t>
  </si>
  <si>
    <t>Friends Road</t>
  </si>
  <si>
    <t>TG19775 08386</t>
  </si>
  <si>
    <t>Small grass space, near pathway and competition within 15m</t>
  </si>
  <si>
    <t>Malbrook Road</t>
  </si>
  <si>
    <t>TG 18944 09098</t>
  </si>
  <si>
    <t>Some competition beyond crown spread</t>
  </si>
  <si>
    <t>Clover Hill Road</t>
  </si>
  <si>
    <t>TG 18730 09372</t>
  </si>
  <si>
    <t>Grass verge next to road and path, nearby building site</t>
  </si>
  <si>
    <t>TG18698 09376</t>
  </si>
  <si>
    <t>TG 18589 09356</t>
  </si>
  <si>
    <t>TG 18588 09357</t>
  </si>
  <si>
    <t>Dragonfly Lane Cringleford</t>
  </si>
  <si>
    <t>TG 19096 05992</t>
  </si>
  <si>
    <t>Free standing parkland competition within 30 metres</t>
  </si>
  <si>
    <t>Pruning Index 5 = pruned within 5yrs  10 pruned between 5 and 10yrs</t>
  </si>
  <si>
    <t>N Bretton</t>
  </si>
  <si>
    <t>EM</t>
  </si>
  <si>
    <t>TF16710 01293</t>
  </si>
  <si>
    <t>Clay over Cornbrash foundation Limestone</t>
  </si>
  <si>
    <t>In residential public space</t>
  </si>
  <si>
    <t>TF16751 01375</t>
  </si>
  <si>
    <t>Norway Maple</t>
  </si>
  <si>
    <t>TF16412 01890</t>
  </si>
  <si>
    <t>TF16390 01499</t>
  </si>
  <si>
    <t>TF16304 01495</t>
  </si>
  <si>
    <t>Silver Birch</t>
  </si>
  <si>
    <t>TF16277 01445</t>
  </si>
  <si>
    <t>TF16294 01407</t>
  </si>
  <si>
    <t>TF16297 01289</t>
  </si>
  <si>
    <t>TF16292 01258</t>
  </si>
  <si>
    <t>TF16187 01163</t>
  </si>
  <si>
    <t>Eyescroft</t>
  </si>
  <si>
    <t>TF16178 01168</t>
  </si>
  <si>
    <t>TF16109 01089</t>
  </si>
  <si>
    <t>TF16123 01080</t>
  </si>
  <si>
    <t>TF16199 01013</t>
  </si>
  <si>
    <t>Barnstock</t>
  </si>
  <si>
    <t>SM</t>
  </si>
  <si>
    <t>TF16219 01003</t>
  </si>
  <si>
    <t>TF16317 01009</t>
  </si>
  <si>
    <t>TF16380 01041</t>
  </si>
  <si>
    <t xml:space="preserve">M </t>
  </si>
  <si>
    <t>TF16254 01488</t>
  </si>
  <si>
    <t>Essendyke</t>
  </si>
  <si>
    <t>TF16273 01550</t>
  </si>
  <si>
    <t>Kirkmedow</t>
  </si>
  <si>
    <t>TF16332 01661</t>
  </si>
  <si>
    <t>Stumpacre</t>
  </si>
  <si>
    <t>TF16342 00663</t>
  </si>
  <si>
    <t>TF16302 01691</t>
  </si>
  <si>
    <t>TF16302 10719</t>
  </si>
  <si>
    <t>TF16303 01716</t>
  </si>
  <si>
    <t>TF16314 01759</t>
  </si>
  <si>
    <t>TF16295 01759</t>
  </si>
  <si>
    <t>TF16276 01806</t>
  </si>
  <si>
    <t>TF16322 01758</t>
  </si>
  <si>
    <t>TF16377 01719</t>
  </si>
  <si>
    <t>TF16324 01717</t>
  </si>
  <si>
    <t>TF16323 01719</t>
  </si>
  <si>
    <t>TF16359 01641</t>
  </si>
  <si>
    <t>TF16352 01635</t>
  </si>
  <si>
    <t>TF16357 01977</t>
  </si>
  <si>
    <t>TF16342 02017</t>
  </si>
  <si>
    <t>TF16342 02044</t>
  </si>
  <si>
    <t>TF163442 02068</t>
  </si>
  <si>
    <t>TF16483 02010</t>
  </si>
  <si>
    <t>TF16490 02001</t>
  </si>
  <si>
    <t>Blissworth Clay formation</t>
  </si>
  <si>
    <t>TF16504 02020</t>
  </si>
  <si>
    <t>S Bretton</t>
  </si>
  <si>
    <t>TF16082 00041</t>
  </si>
  <si>
    <t>TF16084 00054</t>
  </si>
  <si>
    <t>Deerleap</t>
  </si>
  <si>
    <t>TF16084 00105</t>
  </si>
  <si>
    <t>TF16148 00138</t>
  </si>
  <si>
    <t>TF16130  00146</t>
  </si>
  <si>
    <t>TF16160 00090</t>
  </si>
  <si>
    <t>TF16120 00000</t>
  </si>
  <si>
    <t>TL16130 99988</t>
  </si>
  <si>
    <t>TL16133 99929</t>
  </si>
  <si>
    <t>TL16036 99933</t>
  </si>
  <si>
    <t>Drayton</t>
  </si>
  <si>
    <t>TL16185 99868</t>
  </si>
  <si>
    <t>TL16185 99869</t>
  </si>
  <si>
    <t>TL16184  99708</t>
  </si>
  <si>
    <t>TL16198  99725</t>
  </si>
  <si>
    <t>TL16197  99732</t>
  </si>
  <si>
    <t>TL15756  99198</t>
  </si>
  <si>
    <t>TL15764  99174</t>
  </si>
  <si>
    <t>Huntsmans Gate</t>
  </si>
  <si>
    <t>TL15756 99198</t>
  </si>
  <si>
    <t>TL15815 98944</t>
  </si>
  <si>
    <t>Egar Way</t>
  </si>
  <si>
    <t>TL15840 98957</t>
  </si>
  <si>
    <t>TL17187 99434</t>
  </si>
  <si>
    <t>Ledbury Road</t>
  </si>
  <si>
    <t>TL17172  99441</t>
  </si>
  <si>
    <t>TF17172 01483</t>
  </si>
  <si>
    <t>Sturrock Way/Bretton Way</t>
  </si>
  <si>
    <t>TF17162 01520</t>
  </si>
  <si>
    <t>TF17196 01562</t>
  </si>
  <si>
    <t>TF17210 01570</t>
  </si>
  <si>
    <t>TF17219 01385</t>
  </si>
  <si>
    <t>Ravensthorpe</t>
  </si>
  <si>
    <t>TF17319 00645</t>
  </si>
  <si>
    <t>Wicken Way</t>
  </si>
  <si>
    <t>TF17427 00562</t>
  </si>
  <si>
    <t>Lutton Grove</t>
  </si>
  <si>
    <t>TF17422 00553</t>
  </si>
  <si>
    <t>TF17384 00534</t>
  </si>
  <si>
    <t>TF17375 00529</t>
  </si>
  <si>
    <t>TF17368 00525</t>
  </si>
  <si>
    <t>TF17324 00504</t>
  </si>
  <si>
    <t>TF17273 00478</t>
  </si>
  <si>
    <t>TF17494 00530</t>
  </si>
  <si>
    <t>Gransley Rise</t>
  </si>
  <si>
    <t>TF16599 01728</t>
  </si>
  <si>
    <t>Bretton Park Norburn end</t>
  </si>
  <si>
    <t>TF16606 01739</t>
  </si>
  <si>
    <t>TF16271 00576</t>
  </si>
  <si>
    <t>Bretton Centre Car Park</t>
  </si>
  <si>
    <t>TF16276 00580</t>
  </si>
  <si>
    <t>TF16266  00591</t>
  </si>
  <si>
    <t>TF16257  00586</t>
  </si>
  <si>
    <t>TF16218  00398</t>
  </si>
  <si>
    <t>Bretton Way Nr Roundabout</t>
  </si>
  <si>
    <t>TF16194  00320</t>
  </si>
  <si>
    <t>TF16171  00333</t>
  </si>
  <si>
    <t>TF16213  00283</t>
  </si>
  <si>
    <t>TF16230  00282</t>
  </si>
  <si>
    <t>TF16255  00386</t>
  </si>
  <si>
    <t>TF16269  00441</t>
  </si>
  <si>
    <t>TF16285  00468</t>
  </si>
  <si>
    <t>TF16394 01853</t>
  </si>
  <si>
    <t>Watergall</t>
  </si>
  <si>
    <t>TF16387 01870</t>
  </si>
  <si>
    <t>TF16357 01863</t>
  </si>
  <si>
    <t>TF16384 01908</t>
  </si>
  <si>
    <t>TF 16510 02011</t>
  </si>
  <si>
    <t>TF 16512 02006</t>
  </si>
  <si>
    <t>TF16365 01901</t>
  </si>
  <si>
    <t>TF16528 02033</t>
  </si>
  <si>
    <t>TF16528 02034</t>
  </si>
  <si>
    <t>TF16528 02035</t>
  </si>
  <si>
    <t>TF16498 02106</t>
  </si>
  <si>
    <t>TF16404 02024</t>
  </si>
  <si>
    <t>TF16459 02105</t>
  </si>
  <si>
    <t>TF16605 02098</t>
  </si>
  <si>
    <t>Linkside</t>
  </si>
  <si>
    <t>TF16605 02099</t>
  </si>
  <si>
    <t>TF16600 01937</t>
  </si>
  <si>
    <t>164 Watergall</t>
  </si>
  <si>
    <t>TF 16554 01957</t>
  </si>
  <si>
    <t>TF 16554 01958</t>
  </si>
  <si>
    <t>TF 16554 01959</t>
  </si>
  <si>
    <t>TF 16554 01960</t>
  </si>
  <si>
    <t>TF 16554 01961</t>
  </si>
  <si>
    <t>TF 16554 01962</t>
  </si>
  <si>
    <t>TF 16554 01963</t>
  </si>
  <si>
    <t>TF16607 01895</t>
  </si>
  <si>
    <t>Norburn</t>
  </si>
  <si>
    <t>TF16760 01756</t>
  </si>
  <si>
    <t>58 Risby</t>
  </si>
  <si>
    <t>TF16774 01751</t>
  </si>
  <si>
    <t>Risby</t>
  </si>
  <si>
    <t>TF16778 01753</t>
  </si>
  <si>
    <t>Werrington</t>
  </si>
  <si>
    <t>TF18772 01438</t>
  </si>
  <si>
    <t>River Terrance Deposits Sand and Gravel</t>
  </si>
  <si>
    <t>Park Fulbridge Road</t>
  </si>
  <si>
    <t>4..3</t>
  </si>
  <si>
    <t>TF18800 01433</t>
  </si>
  <si>
    <t>TF18775 01490</t>
  </si>
  <si>
    <t>Park Fulbridge Road Purple</t>
  </si>
  <si>
    <t>TF18769 01511</t>
  </si>
  <si>
    <t>TF18748 01524</t>
  </si>
  <si>
    <t>TF18750 01540</t>
  </si>
  <si>
    <t>TF18722 01567</t>
  </si>
  <si>
    <t>TF18720 01571</t>
  </si>
  <si>
    <t>TF18599 01500</t>
  </si>
  <si>
    <t>TF18574 01477</t>
  </si>
  <si>
    <t>TF18329 02053</t>
  </si>
  <si>
    <t>TF16935 02723</t>
  </si>
  <si>
    <t>Oxford Clay formation</t>
  </si>
  <si>
    <t>Lincoln Road</t>
  </si>
  <si>
    <t>TF16942 02719</t>
  </si>
  <si>
    <t>TF16946 02712</t>
  </si>
  <si>
    <t>TF16958 02709</t>
  </si>
  <si>
    <t>TF16971 02701</t>
  </si>
  <si>
    <t>TF16970 02699</t>
  </si>
  <si>
    <t>TF16984 02692</t>
  </si>
  <si>
    <t>TF16991 02693</t>
  </si>
  <si>
    <t>TF16991 02694</t>
  </si>
  <si>
    <t>Oxford Clay formatiom</t>
  </si>
  <si>
    <t>Central Bishops Rd</t>
  </si>
  <si>
    <t>TL19775 98585</t>
  </si>
  <si>
    <t>Alluvium - Clay, Silt, Sand And Gravel. Superficial</t>
  </si>
  <si>
    <t>Bishops Road</t>
  </si>
  <si>
    <t>TL19719 98553</t>
  </si>
  <si>
    <t>TL19627 98318</t>
  </si>
  <si>
    <t>TL19641 98343</t>
  </si>
  <si>
    <t>TL19644 98345</t>
  </si>
  <si>
    <t>Rivergate</t>
  </si>
  <si>
    <t>TL19581 98150</t>
  </si>
  <si>
    <t>Park edging River Nene</t>
  </si>
  <si>
    <t>TL19584 98156</t>
  </si>
  <si>
    <t>TL19580 98163</t>
  </si>
  <si>
    <t>TL19573  98162</t>
  </si>
  <si>
    <t>Tanhouse</t>
  </si>
  <si>
    <t>TL17288 96408</t>
  </si>
  <si>
    <t>TL17285 96218</t>
  </si>
  <si>
    <t>Very Broad Crown</t>
  </si>
  <si>
    <t>Weather hows</t>
  </si>
  <si>
    <t>TL17313 96276</t>
  </si>
  <si>
    <t>TL17285 96266</t>
  </si>
  <si>
    <t>TL17283 96268</t>
  </si>
  <si>
    <t>Botolph Green</t>
  </si>
  <si>
    <t>TL17260 97260</t>
  </si>
  <si>
    <t>TL17296 97296</t>
  </si>
  <si>
    <t>Kellaways Clay Member</t>
  </si>
  <si>
    <t>TL17328 97227</t>
  </si>
  <si>
    <t>TL17332 97219</t>
  </si>
  <si>
    <t>TL17798 97231</t>
  </si>
  <si>
    <t>Nene  Park</t>
  </si>
  <si>
    <t>TL14338 97637</t>
  </si>
  <si>
    <t>TL14284 97316</t>
  </si>
  <si>
    <t>TL14281 97299</t>
  </si>
  <si>
    <t>TL14278 97286</t>
  </si>
  <si>
    <t>TL14279 97270</t>
  </si>
  <si>
    <t>TL14275 97255</t>
  </si>
  <si>
    <t>TL14276 97229</t>
  </si>
  <si>
    <t>TL14291 97230</t>
  </si>
  <si>
    <t>TL14310 97218</t>
  </si>
  <si>
    <t>TL14324 97241</t>
  </si>
  <si>
    <t>TL14341 97228</t>
  </si>
  <si>
    <t>TL14341 97226</t>
  </si>
  <si>
    <t xml:space="preserve">TL14393 97217             </t>
  </si>
  <si>
    <t xml:space="preserve">TL14398 97218            </t>
  </si>
  <si>
    <t xml:space="preserve">TL14414  97233                    7218            </t>
  </si>
  <si>
    <t xml:space="preserve">TL14424  97226                    7218            </t>
  </si>
  <si>
    <t xml:space="preserve">TL14431  97229                    7218            </t>
  </si>
  <si>
    <t xml:space="preserve">TL14355  97278                    7218            </t>
  </si>
  <si>
    <t>TL14343 97836</t>
  </si>
  <si>
    <t>TL14340 97839</t>
  </si>
  <si>
    <t>TL14396 97795</t>
  </si>
  <si>
    <t>TL14406 97801</t>
  </si>
  <si>
    <t>TL14403 97813</t>
  </si>
  <si>
    <t>TL14471 97853</t>
  </si>
  <si>
    <t>TL14399 97861</t>
  </si>
  <si>
    <t>TL14364 97790</t>
  </si>
  <si>
    <t>TL14364 97784</t>
  </si>
  <si>
    <t>TL14354 97786</t>
  </si>
  <si>
    <t>TL14340 97779</t>
  </si>
  <si>
    <t>TL14336 97775</t>
  </si>
  <si>
    <t>TL14328 97775</t>
  </si>
  <si>
    <t>TL14324 97769</t>
  </si>
  <si>
    <t>Northfields, Norwich</t>
  </si>
  <si>
    <t>TG 43507 07741</t>
  </si>
  <si>
    <t>Sheringham Cliffs formation sand and gravel</t>
  </si>
  <si>
    <t>Full hard standing, brick tub Northfields</t>
  </si>
  <si>
    <t>TG 20440 07737</t>
  </si>
  <si>
    <t>The Avenues Norwich</t>
  </si>
  <si>
    <t>Norway maple</t>
  </si>
  <si>
    <t>TG 20182 08088</t>
  </si>
  <si>
    <t>Adjacent to path and busy road</t>
  </si>
  <si>
    <t>TG20808 08084</t>
  </si>
  <si>
    <t>TG20863 08079</t>
  </si>
  <si>
    <t>Adjacent to path and busy road restrict on one side by building</t>
  </si>
  <si>
    <t>HR</t>
  </si>
  <si>
    <t>TG20861 08092</t>
  </si>
  <si>
    <t>TG20889 08096</t>
  </si>
  <si>
    <t>TG20899 08083</t>
  </si>
  <si>
    <t>Eaton Park Norwich</t>
  </si>
  <si>
    <t>`</t>
  </si>
  <si>
    <t>TG 20635 07260</t>
  </si>
  <si>
    <r>
      <rPr>
        <b/>
        <sz val="11"/>
        <color indexed="8"/>
        <rFont val="Calibri"/>
        <family val="2"/>
      </rPr>
      <t>L</t>
    </r>
    <r>
      <rPr>
        <sz val="11"/>
        <color theme="1"/>
        <rFont val="Calibri"/>
        <family val="2"/>
        <scheme val="minor"/>
      </rPr>
      <t>eet Hill Sand And Gravel Member</t>
    </r>
  </si>
  <si>
    <t>Adjacent to path in park, 6 m from south park avenue</t>
  </si>
  <si>
    <t>TG 20655 07277</t>
  </si>
  <si>
    <t>TG 20672 07296</t>
  </si>
  <si>
    <t>TG 20599 07241</t>
  </si>
  <si>
    <t>Adjacent to moderately used dirt track along the edge of eaton park, 7 m from south park avenue</t>
  </si>
  <si>
    <t>TG 20501 07253</t>
  </si>
  <si>
    <t>TG 20480 07255</t>
  </si>
  <si>
    <t>TG 20453 07255</t>
  </si>
  <si>
    <t>Adjacent to moderately used dirt track along the edge of eaton park, 7 m from south park avenue. Vary Lagre spreading crown weeping form "Tristis"</t>
  </si>
  <si>
    <t>TG 20565 07258</t>
  </si>
  <si>
    <t>Adjacent to moderately used dirt track along the edge of eaton park, 7 m from south park avenue Though to be tristis</t>
  </si>
  <si>
    <t>Southpark Avenue, Norwich</t>
  </si>
  <si>
    <t>TG 20507 07237</t>
  </si>
  <si>
    <t>Adjacent to path and road</t>
  </si>
  <si>
    <t>TG 20467 07238</t>
  </si>
  <si>
    <t>TG 20464 07239</t>
  </si>
  <si>
    <t>TG 20424 07239</t>
  </si>
  <si>
    <t>Hall Road, Norwich</t>
  </si>
  <si>
    <t>TG 22699 06128</t>
  </si>
  <si>
    <t>Alluvium Clay silit sand and gravel</t>
  </si>
  <si>
    <t>Adjacent to path and road Upright form</t>
  </si>
  <si>
    <t>TG 22702 06137</t>
  </si>
  <si>
    <t>Upright Form</t>
  </si>
  <si>
    <t>TG 22639 06000</t>
  </si>
  <si>
    <t>Adjacent to path and road on a busy corner</t>
  </si>
  <si>
    <t>TG 22638 05996</t>
  </si>
  <si>
    <t>TG 22635 05990</t>
  </si>
  <si>
    <t>TG 22634 05987</t>
  </si>
  <si>
    <t>Barford Recreation Ground</t>
  </si>
  <si>
    <t>TG 11246 07727</t>
  </si>
  <si>
    <t>Lowerstoft formation Chalky till sand gravel and clay</t>
  </si>
  <si>
    <t>Corner of dirt track and road</t>
  </si>
  <si>
    <t>TG 11292 07719</t>
  </si>
  <si>
    <t>Adjacent to car park entrance</t>
  </si>
  <si>
    <t>Clarks close Barford</t>
  </si>
  <si>
    <t>TG 11536 07776</t>
  </si>
  <si>
    <t>Previously pollarded</t>
  </si>
  <si>
    <t>TG2231605437</t>
  </si>
  <si>
    <t>adjacent to road and path</t>
  </si>
  <si>
    <t>TG2231105430</t>
  </si>
  <si>
    <t>TG2203405421</t>
  </si>
  <si>
    <t>TG2230005419</t>
  </si>
  <si>
    <t>TG2229105427</t>
  </si>
  <si>
    <t>TG2227505384</t>
  </si>
  <si>
    <t>adjacent to road and path Heavy pruned roadside comp on opp side</t>
  </si>
  <si>
    <t>TG2225905372</t>
  </si>
  <si>
    <t>TG2232605445</t>
  </si>
  <si>
    <t>TG2251207316</t>
  </si>
  <si>
    <t>TG2112208174</t>
  </si>
  <si>
    <t>TG2110508155</t>
  </si>
  <si>
    <t>TG2109708153</t>
  </si>
  <si>
    <t>TG2106608141</t>
  </si>
  <si>
    <t>TG2104408126</t>
  </si>
  <si>
    <t>Dereham Road Norwich</t>
  </si>
  <si>
    <t>TG2025109399</t>
  </si>
  <si>
    <t>Purple</t>
  </si>
  <si>
    <t>TG2027109400</t>
  </si>
  <si>
    <t>TG2029109397</t>
  </si>
  <si>
    <t>TG2030909397</t>
  </si>
  <si>
    <t>TG2032609397</t>
  </si>
  <si>
    <t>TG2035009397</t>
  </si>
  <si>
    <t>TG2042109389</t>
  </si>
  <si>
    <t>Freeman Square</t>
  </si>
  <si>
    <t>TG22034 09555</t>
  </si>
  <si>
    <t>River terrace Sand and Gravel</t>
  </si>
  <si>
    <t>TG22003 09568</t>
  </si>
  <si>
    <t>Thought to be "Tristis'</t>
  </si>
  <si>
    <t>Feeman Square/ Higham Street</t>
  </si>
  <si>
    <t>TG22020 09589</t>
  </si>
  <si>
    <t>Barker Street</t>
  </si>
  <si>
    <t>TG 22059 09550</t>
  </si>
  <si>
    <t>TG 22069 09536</t>
  </si>
  <si>
    <t>TG 22080 09532</t>
  </si>
  <si>
    <t xml:space="preserve">Bowers Ave </t>
  </si>
  <si>
    <t>TG21285 10707</t>
  </si>
  <si>
    <t>TG21275 10800</t>
  </si>
  <si>
    <t>TG21290 10841</t>
  </si>
  <si>
    <t>TG 21294 10935</t>
  </si>
  <si>
    <t>TG21271 10983</t>
  </si>
  <si>
    <t>TG21269 10990</t>
  </si>
  <si>
    <t>TG21257 11039</t>
  </si>
  <si>
    <t>TG21266 11063</t>
  </si>
  <si>
    <t>TG21243 11090</t>
  </si>
  <si>
    <t>TG21230 11037</t>
  </si>
  <si>
    <t>Royal Norfolk Showgound</t>
  </si>
  <si>
    <t>TG1494210255</t>
  </si>
  <si>
    <t>TG1497510260</t>
  </si>
  <si>
    <t>TG1502610258</t>
  </si>
  <si>
    <t>TG1505410254</t>
  </si>
  <si>
    <t>TG1508810236</t>
  </si>
  <si>
    <t>TG1510110261</t>
  </si>
  <si>
    <t>TG2511910256</t>
  </si>
  <si>
    <t>TG1510210261</t>
  </si>
  <si>
    <t>TG 15102 10253</t>
  </si>
  <si>
    <t>TG 15120 10252</t>
  </si>
  <si>
    <t>TG 15135 10251</t>
  </si>
  <si>
    <t>TG 15151 10252</t>
  </si>
  <si>
    <t>TG 15151 10254</t>
  </si>
  <si>
    <t>TG 15151 10256</t>
  </si>
  <si>
    <t>TG 15151 10257</t>
  </si>
  <si>
    <t>Trowse Roundabout</t>
  </si>
  <si>
    <t>TG24157 07046</t>
  </si>
  <si>
    <t>TG24177 07107</t>
  </si>
  <si>
    <t>TG24169 07083</t>
  </si>
  <si>
    <t>Wilberforce Road</t>
  </si>
  <si>
    <t>TG 19026 08708</t>
  </si>
  <si>
    <t>Redfern Rd</t>
  </si>
  <si>
    <t>TG15169 10251</t>
  </si>
  <si>
    <t>Earlham Green Lane</t>
  </si>
  <si>
    <t>TG1932709137</t>
  </si>
  <si>
    <t>TG1932709113</t>
  </si>
  <si>
    <t>TG1942309087</t>
  </si>
  <si>
    <t>TG1947309069</t>
  </si>
  <si>
    <t>TG1945809067</t>
  </si>
  <si>
    <t>TG1946909057</t>
  </si>
  <si>
    <t>TG1950809025</t>
  </si>
  <si>
    <t>TG1962908954</t>
  </si>
  <si>
    <t>TG1880408805</t>
  </si>
  <si>
    <t>silty clay, but can contain layers of silt, sand, peat and basal gravel.</t>
  </si>
  <si>
    <t>TG 19176 08499</t>
  </si>
  <si>
    <t>Pinebanks House</t>
  </si>
  <si>
    <t>TG25592 08744</t>
  </si>
  <si>
    <t>Crag Group Sand and Gravel</t>
  </si>
  <si>
    <t>TG25593 08765</t>
  </si>
  <si>
    <t>TG25593 08771</t>
  </si>
  <si>
    <t>Soil Code 1=sand and gravel 2= Clay 3=silt</t>
  </si>
  <si>
    <t>Data Set      1=Norwich                0= Peterborough</t>
  </si>
  <si>
    <t>Ratio Crown diameter/stem diameter</t>
  </si>
  <si>
    <t>OM</t>
  </si>
  <si>
    <t>% variation</t>
  </si>
  <si>
    <t>Diference</t>
  </si>
  <si>
    <t>Predicted crown diamet using combined formulla</t>
  </si>
  <si>
    <t>Difference</t>
  </si>
  <si>
    <t>Predicted Ratio using  Combine formula</t>
  </si>
  <si>
    <t>% Variation</t>
  </si>
  <si>
    <t>Predicted Crown Diameter</t>
  </si>
  <si>
    <t>Annual Girth Increment (mm)</t>
  </si>
  <si>
    <t xml:space="preserve">Age Index 1=Y 2=SM 3=EM 4=M </t>
  </si>
  <si>
    <t>At 1.5m 270 10mm increase 4mm</t>
  </si>
  <si>
    <t>At 1.5m 275 25mm increase 8mm</t>
  </si>
  <si>
    <t>At 1.5m 348 18mm increase 6mm</t>
  </si>
  <si>
    <t>.6mm average</t>
  </si>
  <si>
    <t>Adjacent to shed and playground   Planted 1980 36 years old 16mm annual</t>
  </si>
  <si>
    <t>Age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</si>
</sst>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165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2" fontId="0" fillId="2" borderId="1" xfId="0" applyNumberFormat="1" applyFill="1" applyBorder="1" applyAlignment="1">
      <alignment horizontal="center" vertical="top"/>
    </xf>
    <xf numFmtId="165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2" fontId="0" fillId="2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65" fontId="0" fillId="0" borderId="1" xfId="0" applyNumberForma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9" fontId="0" fillId="2" borderId="1" xfId="0" applyNumberFormat="1" applyFill="1" applyBorder="1" applyAlignment="1">
      <alignment horizontal="center" vertical="top" wrapText="1"/>
    </xf>
    <xf numFmtId="2" fontId="0" fillId="2" borderId="1" xfId="1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2" fontId="0" fillId="5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O395"/>
  <sheetViews>
    <sheetView tabSelected="1" workbookViewId="0">
      <pane ySplit="1" topLeftCell="A252" activePane="bottomLeft" state="frozen"/>
      <selection activeCell="F1" sqref="F1"/>
      <selection pane="bottomLeft" activeCell="Y1" sqref="Y1"/>
    </sheetView>
  </sheetViews>
  <sheetFormatPr defaultColWidth="12.6640625" defaultRowHeight="14.4" x14ac:dyDescent="0.3"/>
  <cols>
    <col min="1" max="1" width="15.6640625" style="11" customWidth="1"/>
    <col min="2" max="2" width="6.5546875" style="16" customWidth="1"/>
    <col min="3" max="3" width="20.44140625" style="16" customWidth="1"/>
    <col min="4" max="4" width="9.109375" style="16" customWidth="1"/>
    <col min="5" max="5" width="14.5546875" style="16" customWidth="1"/>
    <col min="6" max="6" width="9.44140625" style="16" customWidth="1"/>
    <col min="7" max="7" width="6.5546875" style="16" customWidth="1"/>
    <col min="8" max="8" width="12.6640625" style="16"/>
    <col min="9" max="9" width="6.109375" style="16" customWidth="1"/>
    <col min="10" max="10" width="7" style="16" customWidth="1"/>
    <col min="11" max="12" width="12.6640625" style="16"/>
    <col min="13" max="13" width="9.5546875" style="16" customWidth="1"/>
    <col min="14" max="16" width="12.6640625" style="16"/>
    <col min="17" max="17" width="7.44140625" style="16" customWidth="1"/>
    <col min="18" max="18" width="7.5546875" style="16" customWidth="1"/>
    <col min="19" max="19" width="6.6640625" style="16" customWidth="1"/>
    <col min="20" max="20" width="5.5546875" style="16" customWidth="1"/>
    <col min="21" max="25" width="12.6640625" style="16"/>
    <col min="26" max="26" width="14.5546875" style="16" customWidth="1"/>
    <col min="27" max="27" width="26.33203125" style="15" customWidth="1"/>
    <col min="28" max="28" width="12.6640625" style="16"/>
    <col min="29" max="29" width="29.5546875" style="16" customWidth="1"/>
    <col min="30" max="30" width="12.6640625" style="16" customWidth="1"/>
    <col min="31" max="31" width="9.5546875" style="22" customWidth="1"/>
    <col min="32" max="34" width="12.6640625" style="16"/>
    <col min="35" max="35" width="16.44140625" style="57" customWidth="1"/>
    <col min="36" max="36" width="12.6640625" style="57"/>
    <col min="37" max="37" width="13.5546875" style="57" customWidth="1"/>
    <col min="38" max="38" width="19.33203125" style="59" customWidth="1"/>
    <col min="39" max="39" width="20.6640625" style="59" customWidth="1"/>
    <col min="40" max="40" width="12.44140625" style="59" customWidth="1"/>
    <col min="41" max="41" width="12.6640625" style="60"/>
    <col min="42" max="16384" width="12.6640625" style="16"/>
  </cols>
  <sheetData>
    <row r="1" spans="1:41" ht="86.4" x14ac:dyDescent="0.3">
      <c r="A1" s="18" t="s">
        <v>570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581</v>
      </c>
      <c r="I1" s="1" t="s">
        <v>6</v>
      </c>
      <c r="J1" s="1" t="s">
        <v>7</v>
      </c>
      <c r="K1" s="1" t="s">
        <v>8</v>
      </c>
      <c r="L1" s="1" t="s">
        <v>587</v>
      </c>
      <c r="M1" s="1" t="s">
        <v>9</v>
      </c>
      <c r="N1" s="1" t="s">
        <v>10</v>
      </c>
      <c r="O1" s="1" t="s">
        <v>182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3" t="s">
        <v>569</v>
      </c>
      <c r="AC1" s="1" t="s">
        <v>23</v>
      </c>
      <c r="AD1" s="1" t="s">
        <v>571</v>
      </c>
      <c r="AE1" s="1" t="s">
        <v>436</v>
      </c>
      <c r="AF1" s="4" t="s">
        <v>24</v>
      </c>
      <c r="AG1" s="4" t="s">
        <v>25</v>
      </c>
      <c r="AH1" s="4" t="s">
        <v>580</v>
      </c>
      <c r="AI1" s="56" t="s">
        <v>575</v>
      </c>
      <c r="AJ1" s="56" t="s">
        <v>576</v>
      </c>
      <c r="AK1" s="57" t="s">
        <v>578</v>
      </c>
      <c r="AL1" s="59" t="s">
        <v>577</v>
      </c>
      <c r="AM1" s="59" t="s">
        <v>579</v>
      </c>
      <c r="AN1" s="59" t="s">
        <v>574</v>
      </c>
      <c r="AO1" s="54" t="s">
        <v>573</v>
      </c>
    </row>
    <row r="2" spans="1:41" hidden="1" x14ac:dyDescent="0.3">
      <c r="A2" s="11">
        <v>1</v>
      </c>
      <c r="B2" s="5">
        <v>1</v>
      </c>
      <c r="C2" s="6" t="s">
        <v>26</v>
      </c>
      <c r="D2" s="5">
        <v>80</v>
      </c>
      <c r="E2" s="5" t="s">
        <v>27</v>
      </c>
      <c r="F2" s="5">
        <v>1</v>
      </c>
      <c r="G2" s="5" t="s">
        <v>28</v>
      </c>
      <c r="H2" s="7">
        <v>4</v>
      </c>
      <c r="I2" s="8">
        <v>19</v>
      </c>
      <c r="J2" s="7">
        <v>760</v>
      </c>
      <c r="K2" s="5">
        <v>0.76</v>
      </c>
      <c r="L2" s="20">
        <f>K2/0.00707</f>
        <v>107.4964639321075</v>
      </c>
      <c r="M2" s="7">
        <v>4.3</v>
      </c>
      <c r="N2" s="7">
        <v>14.7</v>
      </c>
      <c r="O2" s="7">
        <v>5</v>
      </c>
      <c r="P2" s="7">
        <v>3</v>
      </c>
      <c r="Q2" s="5">
        <v>3.9</v>
      </c>
      <c r="R2" s="5">
        <v>7.6</v>
      </c>
      <c r="S2" s="5">
        <v>8.1</v>
      </c>
      <c r="T2" s="5">
        <v>5.8</v>
      </c>
      <c r="U2" s="5">
        <v>25.400000000000002</v>
      </c>
      <c r="V2" s="8">
        <v>6.3500000000000005</v>
      </c>
      <c r="W2" s="5">
        <v>0.38</v>
      </c>
      <c r="X2" s="8">
        <v>6.73</v>
      </c>
      <c r="Y2" s="8">
        <v>13.46</v>
      </c>
      <c r="Z2" s="5" t="s">
        <v>29</v>
      </c>
      <c r="AA2" s="9" t="s">
        <v>30</v>
      </c>
      <c r="AB2" s="7">
        <v>1</v>
      </c>
      <c r="AC2" s="7" t="s">
        <v>31</v>
      </c>
      <c r="AD2" s="41">
        <f>Y2/K2</f>
        <v>17.710526315789476</v>
      </c>
      <c r="AE2" s="7"/>
      <c r="AF2" s="10">
        <v>770</v>
      </c>
      <c r="AG2" s="10">
        <v>10</v>
      </c>
      <c r="AH2" s="10">
        <v>5</v>
      </c>
      <c r="AI2" s="58">
        <f t="shared" ref="AI2:AI33" si="0">1.293+25.93*K2-9.209*K2^2</f>
        <v>15.6806816</v>
      </c>
      <c r="AJ2" s="58">
        <f t="shared" ref="AJ2:AJ33" si="1">Y2-AI2</f>
        <v>-2.2206815999999989</v>
      </c>
      <c r="AL2" s="55">
        <f t="shared" ref="AL2:AL33" si="2">37.9-37.63*K2+18.14*K2^2</f>
        <v>19.778863999999999</v>
      </c>
      <c r="AM2" s="55">
        <f t="shared" ref="AM2:AM33" si="3">K2*AL2</f>
        <v>15.03193664</v>
      </c>
      <c r="AN2" s="55">
        <f t="shared" ref="AN2:AN33" si="4">Y2-AM2</f>
        <v>-1.5719366399999988</v>
      </c>
      <c r="AO2" s="55">
        <f t="shared" ref="AO2:AO33" si="5">AL2/AD2/100</f>
        <v>1.116785783060921E-2</v>
      </c>
    </row>
    <row r="3" spans="1:41" hidden="1" x14ac:dyDescent="0.3">
      <c r="A3" s="11">
        <v>1</v>
      </c>
      <c r="B3" s="5">
        <v>2</v>
      </c>
      <c r="C3" s="6" t="s">
        <v>26</v>
      </c>
      <c r="D3" s="5">
        <v>80</v>
      </c>
      <c r="E3" s="5" t="s">
        <v>27</v>
      </c>
      <c r="F3" s="5">
        <v>1</v>
      </c>
      <c r="G3" s="5" t="s">
        <v>28</v>
      </c>
      <c r="H3" s="7">
        <v>4</v>
      </c>
      <c r="I3" s="8">
        <v>15.1</v>
      </c>
      <c r="J3" s="7">
        <v>620</v>
      </c>
      <c r="K3" s="5">
        <v>0.62</v>
      </c>
      <c r="L3" s="20">
        <f t="shared" ref="L3:L4" si="6">K3/0.00707</f>
        <v>87.694483734087697</v>
      </c>
      <c r="M3" s="7">
        <v>3.4</v>
      </c>
      <c r="N3" s="7">
        <v>11.7</v>
      </c>
      <c r="O3" s="7">
        <v>5</v>
      </c>
      <c r="P3" s="7">
        <v>3</v>
      </c>
      <c r="Q3" s="5">
        <v>4.5999999999999996</v>
      </c>
      <c r="R3" s="5">
        <v>7.6</v>
      </c>
      <c r="S3" s="5">
        <v>4.2</v>
      </c>
      <c r="T3" s="5">
        <v>5.9</v>
      </c>
      <c r="U3" s="5">
        <v>22.299999999999997</v>
      </c>
      <c r="V3" s="8">
        <v>5.5749999999999993</v>
      </c>
      <c r="W3" s="5">
        <v>0.31</v>
      </c>
      <c r="X3" s="8">
        <v>5.8849999999999989</v>
      </c>
      <c r="Y3" s="8">
        <v>11.769999999999998</v>
      </c>
      <c r="Z3" s="5" t="s">
        <v>32</v>
      </c>
      <c r="AA3" s="9" t="s">
        <v>30</v>
      </c>
      <c r="AB3" s="7">
        <v>1</v>
      </c>
      <c r="AC3" s="7" t="s">
        <v>31</v>
      </c>
      <c r="AD3" s="41">
        <f t="shared" ref="AD3:AD66" si="7">Y3/K3</f>
        <v>18.983870967741932</v>
      </c>
      <c r="AE3" s="7"/>
      <c r="AF3" s="10">
        <v>626</v>
      </c>
      <c r="AG3" s="10">
        <v>6</v>
      </c>
      <c r="AH3" s="10">
        <v>3</v>
      </c>
      <c r="AI3" s="58">
        <f t="shared" si="0"/>
        <v>13.829660399999998</v>
      </c>
      <c r="AJ3" s="58">
        <f t="shared" si="1"/>
        <v>-2.0596604000000003</v>
      </c>
      <c r="AL3" s="55">
        <f t="shared" si="2"/>
        <v>21.542415999999999</v>
      </c>
      <c r="AM3" s="55">
        <f t="shared" si="3"/>
        <v>13.356297919999999</v>
      </c>
      <c r="AN3" s="55">
        <f t="shared" si="4"/>
        <v>-1.5862979200000016</v>
      </c>
      <c r="AO3" s="55">
        <f t="shared" si="5"/>
        <v>1.1347746745964317E-2</v>
      </c>
    </row>
    <row r="4" spans="1:41" x14ac:dyDescent="0.3">
      <c r="A4" s="11">
        <v>1</v>
      </c>
      <c r="B4" s="5">
        <v>3</v>
      </c>
      <c r="C4" s="6" t="s">
        <v>26</v>
      </c>
      <c r="D4" s="5">
        <v>60</v>
      </c>
      <c r="E4" s="5" t="s">
        <v>27</v>
      </c>
      <c r="F4" s="5">
        <v>1</v>
      </c>
      <c r="G4" s="5" t="s">
        <v>28</v>
      </c>
      <c r="H4" s="7">
        <v>4</v>
      </c>
      <c r="I4" s="8">
        <v>22.8</v>
      </c>
      <c r="J4" s="7">
        <v>880</v>
      </c>
      <c r="K4" s="5">
        <v>0.88</v>
      </c>
      <c r="L4" s="20">
        <f t="shared" si="6"/>
        <v>124.46958981612447</v>
      </c>
      <c r="M4" s="7">
        <v>5</v>
      </c>
      <c r="N4" s="7">
        <v>17.8</v>
      </c>
      <c r="O4" s="7">
        <v>5</v>
      </c>
      <c r="P4" s="7">
        <v>1</v>
      </c>
      <c r="Q4" s="5">
        <v>7.3</v>
      </c>
      <c r="R4" s="5">
        <v>9.3000000000000007</v>
      </c>
      <c r="S4" s="5">
        <v>9.5</v>
      </c>
      <c r="T4" s="5">
        <v>11.7</v>
      </c>
      <c r="U4" s="5">
        <v>37.799999999999997</v>
      </c>
      <c r="V4" s="8">
        <v>9.4499999999999993</v>
      </c>
      <c r="W4" s="5">
        <v>0.44</v>
      </c>
      <c r="X4" s="8">
        <v>9.8899999999999988</v>
      </c>
      <c r="Y4" s="8">
        <v>19.779999999999998</v>
      </c>
      <c r="Z4" s="5" t="s">
        <v>33</v>
      </c>
      <c r="AA4" s="9" t="s">
        <v>30</v>
      </c>
      <c r="AB4" s="7">
        <v>1</v>
      </c>
      <c r="AC4" s="7" t="s">
        <v>31</v>
      </c>
      <c r="AD4" s="41">
        <f t="shared" si="7"/>
        <v>22.477272727272723</v>
      </c>
      <c r="AE4" s="7"/>
      <c r="AF4" s="10">
        <v>884</v>
      </c>
      <c r="AG4" s="10">
        <v>4</v>
      </c>
      <c r="AH4" s="10">
        <v>2</v>
      </c>
      <c r="AI4" s="58">
        <f t="shared" si="0"/>
        <v>16.9799504</v>
      </c>
      <c r="AJ4" s="58">
        <f t="shared" si="1"/>
        <v>2.8000495999999977</v>
      </c>
      <c r="AL4" s="55">
        <f t="shared" si="2"/>
        <v>18.833215999999993</v>
      </c>
      <c r="AM4" s="55">
        <f t="shared" si="3"/>
        <v>16.573230079999995</v>
      </c>
      <c r="AN4" s="55">
        <f t="shared" si="4"/>
        <v>3.2067699200000028</v>
      </c>
      <c r="AO4" s="55">
        <f t="shared" si="5"/>
        <v>8.3787816380181991E-3</v>
      </c>
    </row>
    <row r="5" spans="1:41" ht="28.8" x14ac:dyDescent="0.3">
      <c r="A5" s="11">
        <v>1</v>
      </c>
      <c r="B5" s="5">
        <v>4</v>
      </c>
      <c r="C5" s="6" t="s">
        <v>34</v>
      </c>
      <c r="D5" s="5">
        <v>0</v>
      </c>
      <c r="E5" s="5" t="s">
        <v>27</v>
      </c>
      <c r="F5" s="5">
        <v>1</v>
      </c>
      <c r="G5" s="5" t="s">
        <v>184</v>
      </c>
      <c r="H5" s="7">
        <v>3</v>
      </c>
      <c r="I5" s="8">
        <v>12.3</v>
      </c>
      <c r="J5" s="7">
        <v>350</v>
      </c>
      <c r="K5" s="5">
        <v>0.35</v>
      </c>
      <c r="L5" s="20">
        <f t="shared" ref="L5:L8" si="8">K5/0.011</f>
        <v>31.818181818181817</v>
      </c>
      <c r="M5" s="7">
        <v>1.7</v>
      </c>
      <c r="N5" s="7">
        <v>10.6</v>
      </c>
      <c r="O5" s="7">
        <v>5</v>
      </c>
      <c r="P5" s="7">
        <v>1</v>
      </c>
      <c r="Q5" s="5">
        <v>6.1</v>
      </c>
      <c r="R5" s="5">
        <v>6</v>
      </c>
      <c r="S5" s="5">
        <v>6.3</v>
      </c>
      <c r="T5" s="5">
        <v>6.1</v>
      </c>
      <c r="U5" s="5">
        <v>24.5</v>
      </c>
      <c r="V5" s="8">
        <v>6.125</v>
      </c>
      <c r="W5" s="5">
        <v>0.17499999999999999</v>
      </c>
      <c r="X5" s="8">
        <v>6.3</v>
      </c>
      <c r="Y5" s="8">
        <v>12.6</v>
      </c>
      <c r="Z5" s="5" t="s">
        <v>35</v>
      </c>
      <c r="AA5" s="11" t="s">
        <v>36</v>
      </c>
      <c r="AB5" s="7">
        <v>1</v>
      </c>
      <c r="AC5" s="7"/>
      <c r="AD5" s="41">
        <f t="shared" si="7"/>
        <v>36</v>
      </c>
      <c r="AE5" s="7"/>
      <c r="AF5" s="10">
        <v>380</v>
      </c>
      <c r="AG5" s="10">
        <v>30</v>
      </c>
      <c r="AH5" s="10">
        <v>15</v>
      </c>
      <c r="AI5" s="58">
        <f t="shared" si="0"/>
        <v>9.2403975000000003</v>
      </c>
      <c r="AJ5" s="58">
        <f t="shared" si="1"/>
        <v>3.3596024999999994</v>
      </c>
      <c r="AL5" s="55">
        <f t="shared" si="2"/>
        <v>26.951649999999997</v>
      </c>
      <c r="AM5" s="55">
        <f t="shared" si="3"/>
        <v>9.4330774999999978</v>
      </c>
      <c r="AN5" s="55">
        <f t="shared" si="4"/>
        <v>3.1669225000000019</v>
      </c>
      <c r="AO5" s="55">
        <f t="shared" si="5"/>
        <v>7.4865694444444441E-3</v>
      </c>
    </row>
    <row r="6" spans="1:41" ht="28.8" x14ac:dyDescent="0.3">
      <c r="A6" s="11">
        <v>1</v>
      </c>
      <c r="B6" s="5">
        <v>5</v>
      </c>
      <c r="C6" s="6" t="s">
        <v>34</v>
      </c>
      <c r="D6" s="5">
        <v>0</v>
      </c>
      <c r="E6" s="5" t="s">
        <v>27</v>
      </c>
      <c r="F6" s="5">
        <v>1</v>
      </c>
      <c r="G6" s="5" t="s">
        <v>184</v>
      </c>
      <c r="H6" s="7">
        <v>3</v>
      </c>
      <c r="I6" s="8">
        <v>11.2</v>
      </c>
      <c r="J6" s="7">
        <v>300</v>
      </c>
      <c r="K6" s="5">
        <v>0.3</v>
      </c>
      <c r="L6" s="20">
        <f t="shared" si="8"/>
        <v>27.272727272727273</v>
      </c>
      <c r="M6" s="7">
        <v>2.8</v>
      </c>
      <c r="N6" s="7">
        <v>8.4</v>
      </c>
      <c r="O6" s="7">
        <v>5</v>
      </c>
      <c r="P6" s="7">
        <v>1</v>
      </c>
      <c r="Q6" s="5">
        <v>3.5</v>
      </c>
      <c r="R6" s="5">
        <v>3.6</v>
      </c>
      <c r="S6" s="5">
        <v>4.5</v>
      </c>
      <c r="T6" s="5">
        <v>2.9</v>
      </c>
      <c r="U6" s="5">
        <v>14.5</v>
      </c>
      <c r="V6" s="8">
        <v>3.625</v>
      </c>
      <c r="W6" s="5">
        <v>0.15</v>
      </c>
      <c r="X6" s="8">
        <v>3.7749999999999999</v>
      </c>
      <c r="Y6" s="8">
        <v>7.55</v>
      </c>
      <c r="Z6" s="5" t="s">
        <v>35</v>
      </c>
      <c r="AA6" s="11" t="s">
        <v>36</v>
      </c>
      <c r="AB6" s="7">
        <v>1</v>
      </c>
      <c r="AC6" s="7"/>
      <c r="AD6" s="41">
        <f t="shared" si="7"/>
        <v>25.166666666666668</v>
      </c>
      <c r="AE6" s="7"/>
      <c r="AF6" s="10">
        <v>315</v>
      </c>
      <c r="AG6" s="10">
        <v>15</v>
      </c>
      <c r="AH6" s="10">
        <v>7.5</v>
      </c>
      <c r="AI6" s="58">
        <f t="shared" si="0"/>
        <v>8.2431899999999985</v>
      </c>
      <c r="AJ6" s="58">
        <f t="shared" si="1"/>
        <v>-0.69318999999999864</v>
      </c>
      <c r="AL6" s="55">
        <f t="shared" si="2"/>
        <v>28.243599999999997</v>
      </c>
      <c r="AM6" s="55">
        <f t="shared" si="3"/>
        <v>8.4730799999999995</v>
      </c>
      <c r="AN6" s="55">
        <f t="shared" si="4"/>
        <v>-0.92307999999999968</v>
      </c>
      <c r="AO6" s="55">
        <f t="shared" si="5"/>
        <v>1.1222622516556289E-2</v>
      </c>
    </row>
    <row r="7" spans="1:41" ht="28.8" x14ac:dyDescent="0.3">
      <c r="A7" s="11">
        <v>1</v>
      </c>
      <c r="B7" s="5">
        <v>6</v>
      </c>
      <c r="C7" s="6" t="s">
        <v>34</v>
      </c>
      <c r="D7" s="5">
        <v>0</v>
      </c>
      <c r="E7" s="5" t="s">
        <v>27</v>
      </c>
      <c r="F7" s="5">
        <v>1</v>
      </c>
      <c r="G7" s="5" t="s">
        <v>184</v>
      </c>
      <c r="H7" s="7">
        <v>3</v>
      </c>
      <c r="I7" s="8">
        <v>14.2</v>
      </c>
      <c r="J7" s="7">
        <v>340</v>
      </c>
      <c r="K7" s="5">
        <v>0.34</v>
      </c>
      <c r="L7" s="20">
        <f t="shared" si="8"/>
        <v>30.909090909090914</v>
      </c>
      <c r="M7" s="7">
        <v>5.5</v>
      </c>
      <c r="N7" s="7">
        <v>8.6999999999999993</v>
      </c>
      <c r="O7" s="7">
        <v>5</v>
      </c>
      <c r="P7" s="7">
        <v>1</v>
      </c>
      <c r="Q7" s="5">
        <v>5.4</v>
      </c>
      <c r="R7" s="5">
        <v>5.2</v>
      </c>
      <c r="S7" s="5">
        <v>3.9</v>
      </c>
      <c r="T7" s="5">
        <v>3.7</v>
      </c>
      <c r="U7" s="5">
        <v>18.200000000000003</v>
      </c>
      <c r="V7" s="8">
        <v>4.5500000000000007</v>
      </c>
      <c r="W7" s="5">
        <v>0.17</v>
      </c>
      <c r="X7" s="8">
        <v>4.7200000000000006</v>
      </c>
      <c r="Y7" s="8">
        <v>9.4400000000000013</v>
      </c>
      <c r="Z7" s="5" t="s">
        <v>35</v>
      </c>
      <c r="AA7" s="11" t="s">
        <v>36</v>
      </c>
      <c r="AB7" s="7">
        <v>1</v>
      </c>
      <c r="AC7" s="7"/>
      <c r="AD7" s="41">
        <f t="shared" si="7"/>
        <v>27.764705882352942</v>
      </c>
      <c r="AE7" s="7"/>
      <c r="AF7" s="10">
        <v>360</v>
      </c>
      <c r="AG7" s="10">
        <v>20</v>
      </c>
      <c r="AH7" s="10">
        <v>10</v>
      </c>
      <c r="AI7" s="58">
        <f t="shared" si="0"/>
        <v>9.0446396</v>
      </c>
      <c r="AJ7" s="58">
        <f t="shared" si="1"/>
        <v>0.39536040000000128</v>
      </c>
      <c r="AL7" s="55">
        <f t="shared" si="2"/>
        <v>27.202783999999994</v>
      </c>
      <c r="AM7" s="55">
        <f t="shared" si="3"/>
        <v>9.2489465599999985</v>
      </c>
      <c r="AN7" s="55">
        <f t="shared" si="4"/>
        <v>0.19105344000000279</v>
      </c>
      <c r="AO7" s="55">
        <f t="shared" si="5"/>
        <v>9.7976128813559299E-3</v>
      </c>
    </row>
    <row r="8" spans="1:41" ht="28.8" x14ac:dyDescent="0.3">
      <c r="A8" s="11">
        <v>1</v>
      </c>
      <c r="B8" s="5">
        <v>7</v>
      </c>
      <c r="C8" s="6" t="s">
        <v>34</v>
      </c>
      <c r="D8" s="5">
        <v>0</v>
      </c>
      <c r="E8" s="5" t="s">
        <v>27</v>
      </c>
      <c r="F8" s="5">
        <v>1</v>
      </c>
      <c r="G8" s="5" t="s">
        <v>184</v>
      </c>
      <c r="H8" s="7">
        <v>3</v>
      </c>
      <c r="I8" s="8">
        <v>10.7</v>
      </c>
      <c r="J8" s="7">
        <v>220</v>
      </c>
      <c r="K8" s="5">
        <v>0.22</v>
      </c>
      <c r="L8" s="20">
        <f t="shared" si="8"/>
        <v>20</v>
      </c>
      <c r="M8" s="7">
        <v>2.25</v>
      </c>
      <c r="N8" s="7">
        <v>8.4499999999999993</v>
      </c>
      <c r="O8" s="7">
        <v>5</v>
      </c>
      <c r="P8" s="7">
        <v>1</v>
      </c>
      <c r="Q8" s="5">
        <v>3.5</v>
      </c>
      <c r="R8" s="5">
        <v>3.2</v>
      </c>
      <c r="S8" s="5">
        <v>2.2000000000000002</v>
      </c>
      <c r="T8" s="5">
        <v>2.1</v>
      </c>
      <c r="U8" s="5">
        <v>11</v>
      </c>
      <c r="V8" s="8">
        <v>2.75</v>
      </c>
      <c r="W8" s="5">
        <v>0.11</v>
      </c>
      <c r="X8" s="8">
        <v>2.86</v>
      </c>
      <c r="Y8" s="8">
        <v>5.72</v>
      </c>
      <c r="Z8" s="5" t="s">
        <v>35</v>
      </c>
      <c r="AA8" s="11" t="s">
        <v>36</v>
      </c>
      <c r="AB8" s="7">
        <v>1</v>
      </c>
      <c r="AC8" s="7"/>
      <c r="AD8" s="41">
        <f t="shared" si="7"/>
        <v>26</v>
      </c>
      <c r="AE8" s="7"/>
      <c r="AF8" s="10">
        <v>261</v>
      </c>
      <c r="AG8" s="10">
        <v>41</v>
      </c>
      <c r="AH8" s="10">
        <v>20.5</v>
      </c>
      <c r="AI8" s="58">
        <f t="shared" si="0"/>
        <v>6.5518844000000005</v>
      </c>
      <c r="AJ8" s="58">
        <f t="shared" si="1"/>
        <v>-0.83188440000000075</v>
      </c>
      <c r="AL8" s="55">
        <f t="shared" si="2"/>
        <v>30.499375999999998</v>
      </c>
      <c r="AM8" s="55">
        <f t="shared" si="3"/>
        <v>6.7098627199999994</v>
      </c>
      <c r="AN8" s="55">
        <f t="shared" si="4"/>
        <v>-0.98986271999999964</v>
      </c>
      <c r="AO8" s="55">
        <f t="shared" si="5"/>
        <v>1.1730529230769232E-2</v>
      </c>
    </row>
    <row r="9" spans="1:41" ht="28.8" x14ac:dyDescent="0.3">
      <c r="A9" s="11">
        <v>1</v>
      </c>
      <c r="B9" s="5">
        <v>8</v>
      </c>
      <c r="C9" s="6" t="s">
        <v>34</v>
      </c>
      <c r="D9" s="5">
        <v>30</v>
      </c>
      <c r="E9" s="5" t="s">
        <v>27</v>
      </c>
      <c r="F9" s="5">
        <v>1</v>
      </c>
      <c r="G9" s="5" t="s">
        <v>28</v>
      </c>
      <c r="H9" s="7">
        <v>4</v>
      </c>
      <c r="I9" s="8">
        <v>16.2</v>
      </c>
      <c r="J9" s="7">
        <v>590</v>
      </c>
      <c r="K9" s="5">
        <v>0.59</v>
      </c>
      <c r="L9" s="20">
        <f>K9/0.00707</f>
        <v>83.451202263083445</v>
      </c>
      <c r="M9" s="7">
        <v>3.5</v>
      </c>
      <c r="N9" s="7">
        <v>12.7</v>
      </c>
      <c r="O9" s="7">
        <v>5</v>
      </c>
      <c r="P9" s="7">
        <v>1</v>
      </c>
      <c r="Q9" s="5">
        <v>7.8</v>
      </c>
      <c r="R9" s="5">
        <v>8.3000000000000007</v>
      </c>
      <c r="S9" s="5">
        <v>8.6</v>
      </c>
      <c r="T9" s="5">
        <v>9</v>
      </c>
      <c r="U9" s="5">
        <v>33.700000000000003</v>
      </c>
      <c r="V9" s="8">
        <v>8.4250000000000007</v>
      </c>
      <c r="W9" s="5">
        <v>0.29499999999999998</v>
      </c>
      <c r="X9" s="8">
        <v>8.7200000000000006</v>
      </c>
      <c r="Y9" s="8">
        <v>17.440000000000001</v>
      </c>
      <c r="Z9" s="5" t="s">
        <v>35</v>
      </c>
      <c r="AA9" s="11" t="s">
        <v>36</v>
      </c>
      <c r="AB9" s="7">
        <v>1</v>
      </c>
      <c r="AC9" s="7" t="s">
        <v>37</v>
      </c>
      <c r="AD9" s="41">
        <f t="shared" si="7"/>
        <v>29.559322033898308</v>
      </c>
      <c r="AE9" s="7"/>
      <c r="AF9" s="10">
        <v>604</v>
      </c>
      <c r="AG9" s="10">
        <v>14</v>
      </c>
      <c r="AH9" s="10">
        <v>7</v>
      </c>
      <c r="AI9" s="58">
        <f t="shared" si="0"/>
        <v>13.386047099999999</v>
      </c>
      <c r="AJ9" s="58">
        <f t="shared" si="1"/>
        <v>4.0539529000000023</v>
      </c>
      <c r="AL9" s="55">
        <f t="shared" si="2"/>
        <v>22.012833999999998</v>
      </c>
      <c r="AM9" s="55">
        <f t="shared" si="3"/>
        <v>12.987572059999998</v>
      </c>
      <c r="AN9" s="55">
        <f t="shared" si="4"/>
        <v>4.4524279400000033</v>
      </c>
      <c r="AO9" s="55">
        <f t="shared" si="5"/>
        <v>7.44700232798165E-3</v>
      </c>
    </row>
    <row r="10" spans="1:41" ht="28.8" hidden="1" x14ac:dyDescent="0.3">
      <c r="A10" s="11">
        <v>1</v>
      </c>
      <c r="B10" s="5">
        <v>9</v>
      </c>
      <c r="C10" s="6" t="s">
        <v>34</v>
      </c>
      <c r="D10" s="5">
        <v>0</v>
      </c>
      <c r="E10" s="5" t="s">
        <v>38</v>
      </c>
      <c r="F10" s="5">
        <v>2</v>
      </c>
      <c r="G10" s="5" t="s">
        <v>28</v>
      </c>
      <c r="H10" s="7">
        <v>4</v>
      </c>
      <c r="I10" s="8">
        <v>22.1</v>
      </c>
      <c r="J10" s="7">
        <v>820</v>
      </c>
      <c r="K10" s="5">
        <v>0.82</v>
      </c>
      <c r="L10" s="20">
        <f>K10/0.00957</f>
        <v>85.684430512016704</v>
      </c>
      <c r="M10" s="7">
        <v>3.3</v>
      </c>
      <c r="N10" s="7">
        <v>18.8</v>
      </c>
      <c r="O10" s="7">
        <v>0</v>
      </c>
      <c r="P10" s="7">
        <v>0</v>
      </c>
      <c r="Q10" s="5">
        <v>11.1</v>
      </c>
      <c r="R10" s="5">
        <v>4.3</v>
      </c>
      <c r="S10" s="5">
        <v>7.9</v>
      </c>
      <c r="T10" s="5">
        <v>9.4</v>
      </c>
      <c r="U10" s="5">
        <v>32.699999999999996</v>
      </c>
      <c r="V10" s="8">
        <v>8.1749999999999989</v>
      </c>
      <c r="W10" s="5">
        <v>0.41</v>
      </c>
      <c r="X10" s="8">
        <v>8.5849999999999991</v>
      </c>
      <c r="Y10" s="8">
        <v>17.169999999999998</v>
      </c>
      <c r="Z10" s="5" t="s">
        <v>35</v>
      </c>
      <c r="AA10" s="11" t="s">
        <v>36</v>
      </c>
      <c r="AB10" s="7">
        <v>1</v>
      </c>
      <c r="AC10" s="7"/>
      <c r="AD10" s="41">
        <f t="shared" si="7"/>
        <v>20.939024390243901</v>
      </c>
      <c r="AE10" s="7"/>
      <c r="AF10" s="10">
        <v>833</v>
      </c>
      <c r="AG10" s="10">
        <v>13</v>
      </c>
      <c r="AH10" s="10">
        <v>6.5</v>
      </c>
      <c r="AI10" s="58">
        <f t="shared" si="0"/>
        <v>16.363468399999999</v>
      </c>
      <c r="AJ10" s="58">
        <f t="shared" si="1"/>
        <v>0.80653159999999957</v>
      </c>
      <c r="AL10" s="55">
        <f t="shared" si="2"/>
        <v>19.240735999999998</v>
      </c>
      <c r="AM10" s="55">
        <f t="shared" si="3"/>
        <v>15.777403519999998</v>
      </c>
      <c r="AN10" s="55">
        <f t="shared" si="4"/>
        <v>1.3925964799999999</v>
      </c>
      <c r="AO10" s="55">
        <f t="shared" si="5"/>
        <v>9.1889362376237627E-3</v>
      </c>
    </row>
    <row r="11" spans="1:41" ht="28.8" x14ac:dyDescent="0.3">
      <c r="A11" s="11">
        <v>1</v>
      </c>
      <c r="B11" s="5">
        <v>10</v>
      </c>
      <c r="C11" s="6" t="s">
        <v>34</v>
      </c>
      <c r="D11" s="5">
        <v>0</v>
      </c>
      <c r="E11" s="5" t="s">
        <v>38</v>
      </c>
      <c r="F11" s="5">
        <v>2</v>
      </c>
      <c r="G11" s="5" t="s">
        <v>28</v>
      </c>
      <c r="H11" s="7">
        <v>4</v>
      </c>
      <c r="I11" s="8">
        <v>20.100000000000001</v>
      </c>
      <c r="J11" s="7">
        <v>680</v>
      </c>
      <c r="K11" s="5">
        <v>0.68</v>
      </c>
      <c r="L11" s="20">
        <f>K11/0.00957</f>
        <v>71.055381400208987</v>
      </c>
      <c r="M11" s="7">
        <v>3.59</v>
      </c>
      <c r="N11" s="7">
        <v>16.510000000000002</v>
      </c>
      <c r="O11" s="7">
        <v>5</v>
      </c>
      <c r="P11" s="7">
        <v>1</v>
      </c>
      <c r="Q11" s="5">
        <v>4.5999999999999996</v>
      </c>
      <c r="R11" s="5">
        <v>7.6</v>
      </c>
      <c r="S11" s="5">
        <v>9.6</v>
      </c>
      <c r="T11" s="5">
        <v>7.7</v>
      </c>
      <c r="U11" s="5">
        <v>29.499999999999996</v>
      </c>
      <c r="V11" s="8">
        <v>7.3749999999999991</v>
      </c>
      <c r="W11" s="5">
        <v>0.34</v>
      </c>
      <c r="X11" s="8">
        <v>7.714999999999999</v>
      </c>
      <c r="Y11" s="8">
        <v>15.429999999999998</v>
      </c>
      <c r="Z11" s="5" t="s">
        <v>35</v>
      </c>
      <c r="AA11" s="11" t="s">
        <v>36</v>
      </c>
      <c r="AB11" s="7">
        <v>1</v>
      </c>
      <c r="AC11" s="7"/>
      <c r="AD11" s="41">
        <f t="shared" si="7"/>
        <v>22.691176470588232</v>
      </c>
      <c r="AE11" s="7"/>
      <c r="AF11" s="10"/>
      <c r="AG11" s="10"/>
      <c r="AH11" s="10"/>
      <c r="AI11" s="58">
        <f t="shared" si="0"/>
        <v>14.667158399999998</v>
      </c>
      <c r="AJ11" s="58">
        <f t="shared" si="1"/>
        <v>0.76284159999999979</v>
      </c>
      <c r="AL11" s="55">
        <f t="shared" si="2"/>
        <v>20.699535999999995</v>
      </c>
      <c r="AM11" s="55">
        <f t="shared" si="3"/>
        <v>14.075684479999998</v>
      </c>
      <c r="AN11" s="55">
        <f t="shared" si="4"/>
        <v>1.3543155200000001</v>
      </c>
      <c r="AO11" s="55">
        <f t="shared" si="5"/>
        <v>9.1222841736876212E-3</v>
      </c>
    </row>
    <row r="12" spans="1:41" ht="28.8" hidden="1" x14ac:dyDescent="0.3">
      <c r="A12" s="11">
        <v>1</v>
      </c>
      <c r="B12" s="5">
        <v>11</v>
      </c>
      <c r="C12" s="6" t="s">
        <v>39</v>
      </c>
      <c r="D12" s="5">
        <v>10</v>
      </c>
      <c r="E12" s="5" t="s">
        <v>27</v>
      </c>
      <c r="F12" s="5">
        <v>1</v>
      </c>
      <c r="G12" s="5" t="s">
        <v>28</v>
      </c>
      <c r="H12" s="7">
        <v>4</v>
      </c>
      <c r="I12" s="8">
        <v>20.399999999999999</v>
      </c>
      <c r="J12" s="7">
        <v>730</v>
      </c>
      <c r="K12" s="5">
        <v>0.73</v>
      </c>
      <c r="L12" s="20">
        <f>K12/0.00707</f>
        <v>103.25318246110325</v>
      </c>
      <c r="M12" s="7">
        <v>6.2</v>
      </c>
      <c r="N12" s="7">
        <v>14.2</v>
      </c>
      <c r="O12" s="7">
        <v>0</v>
      </c>
      <c r="P12" s="7">
        <v>0</v>
      </c>
      <c r="Q12" s="5">
        <v>9</v>
      </c>
      <c r="R12" s="5">
        <v>8.1</v>
      </c>
      <c r="S12" s="5">
        <v>6.8</v>
      </c>
      <c r="T12" s="5">
        <v>7.3</v>
      </c>
      <c r="U12" s="5">
        <v>31.200000000000003</v>
      </c>
      <c r="V12" s="8">
        <v>7.8000000000000007</v>
      </c>
      <c r="W12" s="5">
        <v>0.36499999999999999</v>
      </c>
      <c r="X12" s="8">
        <v>8.1650000000000009</v>
      </c>
      <c r="Y12" s="8">
        <v>16.330000000000002</v>
      </c>
      <c r="Z12" s="5" t="s">
        <v>40</v>
      </c>
      <c r="AA12" s="11" t="s">
        <v>36</v>
      </c>
      <c r="AB12" s="7">
        <v>1</v>
      </c>
      <c r="AC12" s="7" t="s">
        <v>41</v>
      </c>
      <c r="AD12" s="41">
        <f t="shared" si="7"/>
        <v>22.369863013698634</v>
      </c>
      <c r="AE12" s="7"/>
      <c r="AF12" s="10">
        <v>759</v>
      </c>
      <c r="AG12" s="10">
        <v>29</v>
      </c>
      <c r="AH12" s="10">
        <v>14.5</v>
      </c>
      <c r="AI12" s="58">
        <f t="shared" si="0"/>
        <v>15.314423899999998</v>
      </c>
      <c r="AJ12" s="58">
        <f t="shared" si="1"/>
        <v>1.0155761000000041</v>
      </c>
      <c r="AL12" s="55">
        <f t="shared" si="2"/>
        <v>20.096905999999997</v>
      </c>
      <c r="AM12" s="55">
        <f t="shared" si="3"/>
        <v>14.670741379999997</v>
      </c>
      <c r="AN12" s="55">
        <f t="shared" si="4"/>
        <v>1.6592586200000046</v>
      </c>
      <c r="AO12" s="55">
        <f t="shared" si="5"/>
        <v>8.9839200122473952E-3</v>
      </c>
    </row>
    <row r="13" spans="1:41" ht="28.8" hidden="1" x14ac:dyDescent="0.3">
      <c r="A13" s="11">
        <v>1</v>
      </c>
      <c r="B13" s="5">
        <v>12</v>
      </c>
      <c r="C13" s="6" t="s">
        <v>39</v>
      </c>
      <c r="D13" s="5">
        <v>0</v>
      </c>
      <c r="E13" s="5" t="s">
        <v>38</v>
      </c>
      <c r="F13" s="5">
        <v>2</v>
      </c>
      <c r="G13" s="5" t="s">
        <v>28</v>
      </c>
      <c r="H13" s="7">
        <v>4</v>
      </c>
      <c r="I13" s="8">
        <v>22.4</v>
      </c>
      <c r="J13" s="7">
        <v>610</v>
      </c>
      <c r="K13" s="5">
        <v>0.61</v>
      </c>
      <c r="L13" s="20">
        <f>K13/0.00957</f>
        <v>63.740856844305114</v>
      </c>
      <c r="M13" s="7">
        <v>6.5</v>
      </c>
      <c r="N13" s="7">
        <v>15.9</v>
      </c>
      <c r="O13" s="7">
        <v>0</v>
      </c>
      <c r="P13" s="7">
        <v>0</v>
      </c>
      <c r="Q13" s="5">
        <v>8.1999999999999993</v>
      </c>
      <c r="R13" s="5">
        <v>7.4</v>
      </c>
      <c r="S13" s="5">
        <v>7.5</v>
      </c>
      <c r="T13" s="5">
        <v>6.2</v>
      </c>
      <c r="U13" s="5">
        <v>29.3</v>
      </c>
      <c r="V13" s="8">
        <v>7.3250000000000002</v>
      </c>
      <c r="W13" s="5">
        <v>0.30499999999999999</v>
      </c>
      <c r="X13" s="8">
        <v>7.63</v>
      </c>
      <c r="Y13" s="8">
        <v>15.26</v>
      </c>
      <c r="Z13" s="5" t="s">
        <v>42</v>
      </c>
      <c r="AA13" s="11" t="s">
        <v>36</v>
      </c>
      <c r="AB13" s="7">
        <v>1</v>
      </c>
      <c r="AC13" s="7"/>
      <c r="AD13" s="41">
        <f t="shared" si="7"/>
        <v>25.016393442622952</v>
      </c>
      <c r="AE13" s="7"/>
      <c r="AF13" s="10">
        <v>622</v>
      </c>
      <c r="AG13" s="10">
        <v>12</v>
      </c>
      <c r="AH13" s="10">
        <v>6</v>
      </c>
      <c r="AI13" s="58">
        <f t="shared" si="0"/>
        <v>13.683631099999999</v>
      </c>
      <c r="AJ13" s="58">
        <f t="shared" si="1"/>
        <v>1.5763689000000003</v>
      </c>
      <c r="AL13" s="55">
        <f t="shared" si="2"/>
        <v>21.695594</v>
      </c>
      <c r="AM13" s="55">
        <f t="shared" si="3"/>
        <v>13.234312339999999</v>
      </c>
      <c r="AN13" s="55">
        <f t="shared" si="4"/>
        <v>2.0256876600000009</v>
      </c>
      <c r="AO13" s="55">
        <f t="shared" si="5"/>
        <v>8.6725506815203135E-3</v>
      </c>
    </row>
    <row r="14" spans="1:41" ht="28.8" hidden="1" x14ac:dyDescent="0.3">
      <c r="A14" s="11">
        <v>1</v>
      </c>
      <c r="B14" s="5">
        <v>13</v>
      </c>
      <c r="C14" s="6" t="s">
        <v>39</v>
      </c>
      <c r="D14" s="5">
        <v>1</v>
      </c>
      <c r="E14" s="5" t="s">
        <v>27</v>
      </c>
      <c r="F14" s="5">
        <v>1</v>
      </c>
      <c r="G14" s="5" t="s">
        <v>28</v>
      </c>
      <c r="H14" s="7">
        <v>4</v>
      </c>
      <c r="I14" s="8">
        <v>17.100000000000001</v>
      </c>
      <c r="J14" s="7">
        <v>430</v>
      </c>
      <c r="K14" s="5">
        <v>0.43</v>
      </c>
      <c r="L14" s="20">
        <f t="shared" ref="L14:L15" si="9">K14/0.00707</f>
        <v>60.820367751060822</v>
      </c>
      <c r="M14" s="7">
        <v>6.1</v>
      </c>
      <c r="N14" s="7">
        <v>11</v>
      </c>
      <c r="O14" s="7">
        <v>10</v>
      </c>
      <c r="P14" s="7">
        <v>3</v>
      </c>
      <c r="Q14" s="5">
        <v>5.4</v>
      </c>
      <c r="R14" s="5">
        <v>4.8</v>
      </c>
      <c r="S14" s="5">
        <v>4.4000000000000004</v>
      </c>
      <c r="T14" s="5">
        <v>5.0999999999999996</v>
      </c>
      <c r="U14" s="5">
        <v>19.7</v>
      </c>
      <c r="V14" s="8">
        <v>4.9249999999999998</v>
      </c>
      <c r="W14" s="5">
        <v>0.215</v>
      </c>
      <c r="X14" s="8">
        <v>5.14</v>
      </c>
      <c r="Y14" s="8">
        <v>10.28</v>
      </c>
      <c r="Z14" s="5" t="s">
        <v>43</v>
      </c>
      <c r="AA14" s="11" t="s">
        <v>36</v>
      </c>
      <c r="AB14" s="7">
        <v>1</v>
      </c>
      <c r="AC14" s="7"/>
      <c r="AD14" s="41">
        <f t="shared" si="7"/>
        <v>23.906976744186046</v>
      </c>
      <c r="AE14" s="7"/>
      <c r="AF14" s="10">
        <v>440</v>
      </c>
      <c r="AG14" s="10">
        <v>10</v>
      </c>
      <c r="AH14" s="10">
        <v>5</v>
      </c>
      <c r="AI14" s="58">
        <f t="shared" si="0"/>
        <v>10.7401559</v>
      </c>
      <c r="AJ14" s="58">
        <f t="shared" si="1"/>
        <v>-0.46015590000000017</v>
      </c>
      <c r="AL14" s="55">
        <f t="shared" si="2"/>
        <v>25.073185999999996</v>
      </c>
      <c r="AM14" s="55">
        <f t="shared" si="3"/>
        <v>10.781469979999999</v>
      </c>
      <c r="AN14" s="55">
        <f t="shared" si="4"/>
        <v>-0.50146997999999954</v>
      </c>
      <c r="AO14" s="55">
        <f t="shared" si="5"/>
        <v>1.0487811264591439E-2</v>
      </c>
    </row>
    <row r="15" spans="1:41" ht="28.8" hidden="1" x14ac:dyDescent="0.3">
      <c r="A15" s="11">
        <v>1</v>
      </c>
      <c r="B15" s="5">
        <v>14</v>
      </c>
      <c r="C15" s="6" t="s">
        <v>39</v>
      </c>
      <c r="D15" s="5">
        <v>0</v>
      </c>
      <c r="E15" s="5" t="s">
        <v>27</v>
      </c>
      <c r="F15" s="5">
        <v>1</v>
      </c>
      <c r="G15" s="5" t="s">
        <v>28</v>
      </c>
      <c r="H15" s="7">
        <v>4</v>
      </c>
      <c r="I15" s="8">
        <v>15.8</v>
      </c>
      <c r="J15" s="7">
        <v>390</v>
      </c>
      <c r="K15" s="5">
        <v>0.39</v>
      </c>
      <c r="L15" s="20">
        <f t="shared" si="9"/>
        <v>55.162659123055164</v>
      </c>
      <c r="M15" s="7">
        <v>4.0999999999999996</v>
      </c>
      <c r="N15" s="7">
        <v>11.7</v>
      </c>
      <c r="O15" s="7">
        <v>10</v>
      </c>
      <c r="P15" s="7">
        <v>3</v>
      </c>
      <c r="Q15" s="5">
        <v>5.0999999999999996</v>
      </c>
      <c r="R15" s="5">
        <v>5.8</v>
      </c>
      <c r="S15" s="5">
        <v>4.7</v>
      </c>
      <c r="T15" s="5">
        <v>7.4</v>
      </c>
      <c r="U15" s="5">
        <v>23</v>
      </c>
      <c r="V15" s="8">
        <v>5.75</v>
      </c>
      <c r="W15" s="5">
        <v>0.19500000000000001</v>
      </c>
      <c r="X15" s="8">
        <v>5.9450000000000003</v>
      </c>
      <c r="Y15" s="8">
        <v>11.89</v>
      </c>
      <c r="Z15" s="5" t="s">
        <v>44</v>
      </c>
      <c r="AA15" s="11" t="s">
        <v>36</v>
      </c>
      <c r="AB15" s="7">
        <v>1</v>
      </c>
      <c r="AC15" s="7"/>
      <c r="AD15" s="41">
        <f t="shared" si="7"/>
        <v>30.487179487179489</v>
      </c>
      <c r="AE15" s="7"/>
      <c r="AF15" s="10">
        <v>415</v>
      </c>
      <c r="AG15" s="10">
        <v>25</v>
      </c>
      <c r="AH15" s="10">
        <v>12.5</v>
      </c>
      <c r="AI15" s="58">
        <f t="shared" si="0"/>
        <v>10.005011099999999</v>
      </c>
      <c r="AJ15" s="58">
        <f t="shared" si="1"/>
        <v>1.8849889000000015</v>
      </c>
      <c r="AL15" s="55">
        <f t="shared" si="2"/>
        <v>25.983394000000001</v>
      </c>
      <c r="AM15" s="55">
        <f t="shared" si="3"/>
        <v>10.13352366</v>
      </c>
      <c r="AN15" s="55">
        <f t="shared" si="4"/>
        <v>1.7564763400000007</v>
      </c>
      <c r="AO15" s="55">
        <f t="shared" si="5"/>
        <v>8.5227280571909154E-3</v>
      </c>
    </row>
    <row r="16" spans="1:41" ht="28.8" x14ac:dyDescent="0.3">
      <c r="A16" s="11">
        <v>1</v>
      </c>
      <c r="B16" s="5">
        <v>15</v>
      </c>
      <c r="C16" s="6" t="s">
        <v>39</v>
      </c>
      <c r="D16" s="5">
        <v>0</v>
      </c>
      <c r="E16" s="5" t="s">
        <v>38</v>
      </c>
      <c r="F16" s="5">
        <v>2</v>
      </c>
      <c r="G16" s="5" t="s">
        <v>28</v>
      </c>
      <c r="H16" s="7">
        <v>4</v>
      </c>
      <c r="I16" s="8">
        <v>20.6</v>
      </c>
      <c r="J16" s="7">
        <v>1050</v>
      </c>
      <c r="K16" s="5">
        <v>1.05</v>
      </c>
      <c r="L16" s="20">
        <f>K16/0.00957</f>
        <v>109.71786833855799</v>
      </c>
      <c r="M16" s="7">
        <v>8.1</v>
      </c>
      <c r="N16" s="7">
        <v>12.5</v>
      </c>
      <c r="O16" s="7">
        <v>10</v>
      </c>
      <c r="P16" s="7">
        <v>1</v>
      </c>
      <c r="Q16" s="5">
        <v>9</v>
      </c>
      <c r="R16" s="5">
        <v>9.3000000000000007</v>
      </c>
      <c r="S16" s="5">
        <v>8.1999999999999993</v>
      </c>
      <c r="T16" s="5">
        <v>7.4</v>
      </c>
      <c r="U16" s="5">
        <v>33.9</v>
      </c>
      <c r="V16" s="8">
        <v>8.4749999999999996</v>
      </c>
      <c r="W16" s="5">
        <v>0.52500000000000002</v>
      </c>
      <c r="X16" s="8">
        <v>9</v>
      </c>
      <c r="Y16" s="8">
        <v>18</v>
      </c>
      <c r="Z16" s="5" t="s">
        <v>45</v>
      </c>
      <c r="AA16" s="11" t="s">
        <v>36</v>
      </c>
      <c r="AB16" s="7">
        <v>1</v>
      </c>
      <c r="AC16" s="7"/>
      <c r="AD16" s="41">
        <f t="shared" si="7"/>
        <v>17.142857142857142</v>
      </c>
      <c r="AE16" s="7"/>
      <c r="AF16" s="10">
        <v>1080</v>
      </c>
      <c r="AG16" s="10">
        <v>30</v>
      </c>
      <c r="AH16" s="10">
        <v>15</v>
      </c>
      <c r="AI16" s="58">
        <f t="shared" si="0"/>
        <v>18.366577499999998</v>
      </c>
      <c r="AJ16" s="58">
        <f t="shared" si="1"/>
        <v>-0.36657749999999822</v>
      </c>
      <c r="AL16" s="55">
        <f t="shared" si="2"/>
        <v>18.387849999999993</v>
      </c>
      <c r="AM16" s="55">
        <f t="shared" si="3"/>
        <v>19.307242499999994</v>
      </c>
      <c r="AN16" s="55">
        <f t="shared" si="4"/>
        <v>-1.3072424999999939</v>
      </c>
      <c r="AO16" s="55">
        <f t="shared" si="5"/>
        <v>1.072624583333333E-2</v>
      </c>
    </row>
    <row r="17" spans="1:41" ht="28.8" x14ac:dyDescent="0.3">
      <c r="A17" s="11">
        <v>1</v>
      </c>
      <c r="B17" s="5">
        <v>16</v>
      </c>
      <c r="C17" s="6" t="s">
        <v>39</v>
      </c>
      <c r="D17" s="5">
        <v>10</v>
      </c>
      <c r="E17" s="5" t="s">
        <v>27</v>
      </c>
      <c r="F17" s="5">
        <v>1</v>
      </c>
      <c r="G17" s="5" t="s">
        <v>28</v>
      </c>
      <c r="H17" s="7">
        <v>4</v>
      </c>
      <c r="I17" s="8">
        <v>17.8</v>
      </c>
      <c r="J17" s="7">
        <v>640</v>
      </c>
      <c r="K17" s="5">
        <v>0.64</v>
      </c>
      <c r="L17" s="20">
        <f>K17/0.00707</f>
        <v>90.523338048090523</v>
      </c>
      <c r="M17" s="7">
        <v>4.2</v>
      </c>
      <c r="N17" s="7">
        <v>13.6</v>
      </c>
      <c r="O17" s="7">
        <v>5</v>
      </c>
      <c r="P17" s="7">
        <v>1</v>
      </c>
      <c r="Q17" s="5">
        <v>8.5</v>
      </c>
      <c r="R17" s="5">
        <v>8.4</v>
      </c>
      <c r="S17" s="5">
        <v>9.8000000000000007</v>
      </c>
      <c r="T17" s="5">
        <v>7.8</v>
      </c>
      <c r="U17" s="5">
        <v>34.5</v>
      </c>
      <c r="V17" s="8">
        <v>8.625</v>
      </c>
      <c r="W17" s="5">
        <v>0.32</v>
      </c>
      <c r="X17" s="8">
        <v>8.9450000000000003</v>
      </c>
      <c r="Y17" s="8">
        <v>17.89</v>
      </c>
      <c r="Z17" s="5" t="s">
        <v>45</v>
      </c>
      <c r="AA17" s="11" t="s">
        <v>36</v>
      </c>
      <c r="AB17" s="7">
        <v>1</v>
      </c>
      <c r="AC17" s="7" t="s">
        <v>41</v>
      </c>
      <c r="AD17" s="41">
        <f t="shared" si="7"/>
        <v>27.953125</v>
      </c>
      <c r="AE17" s="7"/>
      <c r="AF17" s="10"/>
      <c r="AG17" s="10"/>
      <c r="AH17" s="10"/>
      <c r="AI17" s="58">
        <f t="shared" si="0"/>
        <v>14.116193599999997</v>
      </c>
      <c r="AJ17" s="58">
        <f t="shared" si="1"/>
        <v>3.7738064000000033</v>
      </c>
      <c r="AL17" s="55">
        <f t="shared" si="2"/>
        <v>21.246943999999999</v>
      </c>
      <c r="AM17" s="55">
        <f t="shared" si="3"/>
        <v>13.598044160000001</v>
      </c>
      <c r="AN17" s="55">
        <f t="shared" si="4"/>
        <v>4.29195584</v>
      </c>
      <c r="AO17" s="55">
        <f t="shared" si="5"/>
        <v>7.6009190385690328E-3</v>
      </c>
    </row>
    <row r="18" spans="1:41" ht="28.8" x14ac:dyDescent="0.3">
      <c r="A18" s="11">
        <v>1</v>
      </c>
      <c r="B18" s="5">
        <v>17</v>
      </c>
      <c r="C18" s="6" t="s">
        <v>39</v>
      </c>
      <c r="D18" s="5">
        <v>0</v>
      </c>
      <c r="E18" s="5" t="s">
        <v>38</v>
      </c>
      <c r="F18" s="5">
        <v>2</v>
      </c>
      <c r="G18" s="5" t="s">
        <v>28</v>
      </c>
      <c r="H18" s="7">
        <v>4</v>
      </c>
      <c r="I18" s="8">
        <v>14.4</v>
      </c>
      <c r="J18" s="7">
        <v>600</v>
      </c>
      <c r="K18" s="5">
        <v>0.6</v>
      </c>
      <c r="L18" s="20">
        <f t="shared" ref="L18:L21" si="10">K18/0.00957</f>
        <v>62.695924764890279</v>
      </c>
      <c r="M18" s="7">
        <v>3.8</v>
      </c>
      <c r="N18" s="7">
        <v>10.6</v>
      </c>
      <c r="O18" s="7">
        <v>5</v>
      </c>
      <c r="P18" s="7">
        <v>1</v>
      </c>
      <c r="Q18" s="5">
        <v>6.1</v>
      </c>
      <c r="R18" s="5">
        <v>5.8</v>
      </c>
      <c r="S18" s="5">
        <v>6.3</v>
      </c>
      <c r="T18" s="5">
        <v>5.8</v>
      </c>
      <c r="U18" s="5">
        <v>24</v>
      </c>
      <c r="V18" s="8">
        <v>6</v>
      </c>
      <c r="W18" s="5">
        <v>0.3</v>
      </c>
      <c r="X18" s="8">
        <v>6.3</v>
      </c>
      <c r="Y18" s="8">
        <v>12.6</v>
      </c>
      <c r="Z18" s="5" t="s">
        <v>45</v>
      </c>
      <c r="AA18" s="11" t="s">
        <v>36</v>
      </c>
      <c r="AB18" s="7">
        <v>1</v>
      </c>
      <c r="AC18" s="7" t="s">
        <v>46</v>
      </c>
      <c r="AD18" s="41">
        <f t="shared" si="7"/>
        <v>21</v>
      </c>
      <c r="AE18" s="7"/>
      <c r="AF18" s="10"/>
      <c r="AG18" s="10"/>
      <c r="AH18" s="10"/>
      <c r="AI18" s="58">
        <f t="shared" si="0"/>
        <v>13.53576</v>
      </c>
      <c r="AJ18" s="58">
        <f t="shared" si="1"/>
        <v>-0.93576000000000015</v>
      </c>
      <c r="AL18" s="55">
        <f t="shared" si="2"/>
        <v>21.852399999999999</v>
      </c>
      <c r="AM18" s="55">
        <f t="shared" si="3"/>
        <v>13.11144</v>
      </c>
      <c r="AN18" s="55">
        <f t="shared" si="4"/>
        <v>-0.51144000000000034</v>
      </c>
      <c r="AO18" s="55">
        <f t="shared" si="5"/>
        <v>1.040590476190476E-2</v>
      </c>
    </row>
    <row r="19" spans="1:41" ht="28.8" x14ac:dyDescent="0.3">
      <c r="A19" s="11">
        <v>1</v>
      </c>
      <c r="B19" s="5">
        <v>18</v>
      </c>
      <c r="C19" s="6" t="s">
        <v>39</v>
      </c>
      <c r="D19" s="5">
        <v>0</v>
      </c>
      <c r="E19" s="5" t="s">
        <v>38</v>
      </c>
      <c r="F19" s="5">
        <v>2</v>
      </c>
      <c r="G19" s="5" t="s">
        <v>28</v>
      </c>
      <c r="H19" s="7">
        <v>4</v>
      </c>
      <c r="I19" s="8">
        <v>14.9</v>
      </c>
      <c r="J19" s="7">
        <v>540</v>
      </c>
      <c r="K19" s="5">
        <v>0.54</v>
      </c>
      <c r="L19" s="20">
        <f t="shared" si="10"/>
        <v>56.426332288401255</v>
      </c>
      <c r="M19" s="7">
        <v>3.7</v>
      </c>
      <c r="N19" s="7">
        <v>11.2</v>
      </c>
      <c r="O19" s="7">
        <v>5</v>
      </c>
      <c r="P19" s="7">
        <v>1</v>
      </c>
      <c r="Q19" s="5">
        <v>6.3</v>
      </c>
      <c r="R19" s="5">
        <v>6.9</v>
      </c>
      <c r="S19" s="5">
        <v>6.3</v>
      </c>
      <c r="T19" s="5">
        <v>5.3</v>
      </c>
      <c r="U19" s="5">
        <v>24.8</v>
      </c>
      <c r="V19" s="8">
        <v>6.2</v>
      </c>
      <c r="W19" s="5">
        <v>0.27</v>
      </c>
      <c r="X19" s="8">
        <v>6.4700000000000006</v>
      </c>
      <c r="Y19" s="8">
        <v>12.940000000000001</v>
      </c>
      <c r="Z19" s="5" t="s">
        <v>45</v>
      </c>
      <c r="AA19" s="11" t="s">
        <v>36</v>
      </c>
      <c r="AB19" s="7">
        <v>1</v>
      </c>
      <c r="AC19" s="7"/>
      <c r="AD19" s="41">
        <f t="shared" si="7"/>
        <v>23.962962962962965</v>
      </c>
      <c r="AE19" s="7"/>
      <c r="AF19" s="10"/>
      <c r="AG19" s="10"/>
      <c r="AH19" s="10"/>
      <c r="AI19" s="58">
        <f t="shared" si="0"/>
        <v>12.609855599999999</v>
      </c>
      <c r="AJ19" s="58">
        <f t="shared" si="1"/>
        <v>0.33014440000000178</v>
      </c>
      <c r="AL19" s="55">
        <f t="shared" si="2"/>
        <v>22.869423999999995</v>
      </c>
      <c r="AM19" s="55">
        <f t="shared" si="3"/>
        <v>12.349488959999999</v>
      </c>
      <c r="AN19" s="55">
        <f t="shared" si="4"/>
        <v>0.59051104000000265</v>
      </c>
      <c r="AO19" s="55">
        <f t="shared" si="5"/>
        <v>9.5436545285935061E-3</v>
      </c>
    </row>
    <row r="20" spans="1:41" ht="28.8" x14ac:dyDescent="0.3">
      <c r="A20" s="11">
        <v>1</v>
      </c>
      <c r="B20" s="5">
        <v>19</v>
      </c>
      <c r="C20" s="6" t="s">
        <v>39</v>
      </c>
      <c r="D20" s="5">
        <v>7</v>
      </c>
      <c r="E20" s="5" t="s">
        <v>38</v>
      </c>
      <c r="F20" s="5">
        <v>2</v>
      </c>
      <c r="G20" s="5" t="s">
        <v>28</v>
      </c>
      <c r="H20" s="7">
        <v>4</v>
      </c>
      <c r="I20" s="8">
        <v>17</v>
      </c>
      <c r="J20" s="7">
        <v>560</v>
      </c>
      <c r="K20" s="5">
        <v>0.56000000000000005</v>
      </c>
      <c r="L20" s="20">
        <f t="shared" si="10"/>
        <v>58.516196447230932</v>
      </c>
      <c r="M20" s="7">
        <v>3.9</v>
      </c>
      <c r="N20" s="7">
        <v>13.1</v>
      </c>
      <c r="O20" s="7">
        <v>5</v>
      </c>
      <c r="P20" s="7">
        <v>1</v>
      </c>
      <c r="Q20" s="5">
        <v>5.8</v>
      </c>
      <c r="R20" s="5">
        <v>5.7</v>
      </c>
      <c r="S20" s="5">
        <v>5.8</v>
      </c>
      <c r="T20" s="5">
        <v>6.9</v>
      </c>
      <c r="U20" s="5">
        <v>24.200000000000003</v>
      </c>
      <c r="V20" s="8">
        <v>6.0500000000000007</v>
      </c>
      <c r="W20" s="5">
        <v>0.28000000000000003</v>
      </c>
      <c r="X20" s="8">
        <v>6.330000000000001</v>
      </c>
      <c r="Y20" s="8">
        <v>12.660000000000002</v>
      </c>
      <c r="Z20" s="5" t="s">
        <v>47</v>
      </c>
      <c r="AA20" s="11" t="s">
        <v>36</v>
      </c>
      <c r="AB20" s="7">
        <v>1</v>
      </c>
      <c r="AC20" s="7" t="s">
        <v>48</v>
      </c>
      <c r="AD20" s="41">
        <f t="shared" si="7"/>
        <v>22.607142857142858</v>
      </c>
      <c r="AE20" s="7"/>
      <c r="AF20" s="10">
        <v>573</v>
      </c>
      <c r="AG20" s="10">
        <v>13</v>
      </c>
      <c r="AH20" s="10">
        <v>6.5</v>
      </c>
      <c r="AI20" s="58">
        <f t="shared" si="0"/>
        <v>12.925857600000001</v>
      </c>
      <c r="AJ20" s="58">
        <f t="shared" si="1"/>
        <v>-0.26585759999999858</v>
      </c>
      <c r="AL20" s="55">
        <f t="shared" si="2"/>
        <v>22.515903999999995</v>
      </c>
      <c r="AM20" s="55">
        <f t="shared" si="3"/>
        <v>12.608906239999998</v>
      </c>
      <c r="AN20" s="55">
        <f t="shared" si="4"/>
        <v>5.1093760000004096E-2</v>
      </c>
      <c r="AO20" s="55">
        <f t="shared" si="5"/>
        <v>9.9596415797788291E-3</v>
      </c>
    </row>
    <row r="21" spans="1:41" ht="28.8" x14ac:dyDescent="0.3">
      <c r="A21" s="11">
        <v>1</v>
      </c>
      <c r="B21" s="5">
        <v>20</v>
      </c>
      <c r="C21" s="6" t="s">
        <v>39</v>
      </c>
      <c r="D21" s="5">
        <v>0</v>
      </c>
      <c r="E21" s="5" t="s">
        <v>38</v>
      </c>
      <c r="F21" s="5">
        <v>2</v>
      </c>
      <c r="G21" s="5" t="s">
        <v>28</v>
      </c>
      <c r="H21" s="7">
        <v>4</v>
      </c>
      <c r="I21" s="8">
        <v>11.8</v>
      </c>
      <c r="J21" s="7">
        <v>340</v>
      </c>
      <c r="K21" s="5">
        <v>0.34</v>
      </c>
      <c r="L21" s="20">
        <f t="shared" si="10"/>
        <v>35.527690700104493</v>
      </c>
      <c r="M21" s="7">
        <v>4.2</v>
      </c>
      <c r="N21" s="7">
        <v>7.6</v>
      </c>
      <c r="O21" s="7">
        <v>5</v>
      </c>
      <c r="P21" s="7">
        <v>1</v>
      </c>
      <c r="Q21" s="5">
        <v>4.9000000000000004</v>
      </c>
      <c r="R21" s="5">
        <v>3.5</v>
      </c>
      <c r="S21" s="5">
        <v>4.0999999999999996</v>
      </c>
      <c r="T21" s="5">
        <v>3.4</v>
      </c>
      <c r="U21" s="5">
        <v>15.9</v>
      </c>
      <c r="V21" s="8">
        <v>3.9750000000000001</v>
      </c>
      <c r="W21" s="5">
        <v>0.17</v>
      </c>
      <c r="X21" s="8">
        <v>4.1450000000000005</v>
      </c>
      <c r="Y21" s="8">
        <v>8.2900000000000009</v>
      </c>
      <c r="Z21" s="5" t="s">
        <v>49</v>
      </c>
      <c r="AA21" s="11" t="s">
        <v>36</v>
      </c>
      <c r="AB21" s="7">
        <v>1</v>
      </c>
      <c r="AC21" s="7"/>
      <c r="AD21" s="41">
        <f t="shared" si="7"/>
        <v>24.382352941176471</v>
      </c>
      <c r="AE21" s="7"/>
      <c r="AF21" s="10">
        <v>355</v>
      </c>
      <c r="AG21" s="10">
        <v>15</v>
      </c>
      <c r="AH21" s="10">
        <v>7.5</v>
      </c>
      <c r="AI21" s="58">
        <f t="shared" si="0"/>
        <v>9.0446396</v>
      </c>
      <c r="AJ21" s="58">
        <f t="shared" si="1"/>
        <v>-0.75463959999999908</v>
      </c>
      <c r="AL21" s="55">
        <f t="shared" si="2"/>
        <v>27.202783999999994</v>
      </c>
      <c r="AM21" s="55">
        <f t="shared" si="3"/>
        <v>9.2489465599999985</v>
      </c>
      <c r="AN21" s="55">
        <f t="shared" si="4"/>
        <v>-0.95894655999999756</v>
      </c>
      <c r="AO21" s="55">
        <f t="shared" si="5"/>
        <v>1.1156750977080819E-2</v>
      </c>
    </row>
    <row r="22" spans="1:41" ht="28.8" x14ac:dyDescent="0.3">
      <c r="A22" s="11">
        <v>1</v>
      </c>
      <c r="B22" s="5">
        <v>21</v>
      </c>
      <c r="C22" s="6" t="s">
        <v>39</v>
      </c>
      <c r="D22" s="5">
        <v>0</v>
      </c>
      <c r="E22" s="5" t="s">
        <v>27</v>
      </c>
      <c r="F22" s="5">
        <v>1</v>
      </c>
      <c r="G22" s="5" t="s">
        <v>28</v>
      </c>
      <c r="H22" s="7">
        <v>4</v>
      </c>
      <c r="I22" s="8">
        <v>17.100000000000001</v>
      </c>
      <c r="J22" s="7">
        <v>890</v>
      </c>
      <c r="K22" s="5">
        <v>0.89</v>
      </c>
      <c r="L22" s="20">
        <f>K22/0.00707</f>
        <v>125.88401697312588</v>
      </c>
      <c r="M22" s="7">
        <v>3.6</v>
      </c>
      <c r="N22" s="7">
        <v>13.5</v>
      </c>
      <c r="O22" s="7">
        <v>5</v>
      </c>
      <c r="P22" s="7">
        <v>1</v>
      </c>
      <c r="Q22" s="5">
        <v>4.5999999999999996</v>
      </c>
      <c r="R22" s="5">
        <v>5.2</v>
      </c>
      <c r="S22" s="5">
        <v>5.0999999999999996</v>
      </c>
      <c r="T22" s="5">
        <v>6.6</v>
      </c>
      <c r="U22" s="5">
        <v>21.5</v>
      </c>
      <c r="V22" s="8">
        <v>5.375</v>
      </c>
      <c r="W22" s="5">
        <v>0.44500000000000001</v>
      </c>
      <c r="X22" s="8">
        <v>5.82</v>
      </c>
      <c r="Y22" s="8">
        <v>11.64</v>
      </c>
      <c r="Z22" s="5" t="s">
        <v>49</v>
      </c>
      <c r="AA22" s="11" t="s">
        <v>36</v>
      </c>
      <c r="AB22" s="7">
        <v>1</v>
      </c>
      <c r="AC22" s="7"/>
      <c r="AD22" s="41">
        <f t="shared" si="7"/>
        <v>13.078651685393259</v>
      </c>
      <c r="AE22" s="7"/>
      <c r="AF22" s="10"/>
      <c r="AG22" s="10"/>
      <c r="AH22" s="10">
        <v>0</v>
      </c>
      <c r="AI22" s="58">
        <f t="shared" si="0"/>
        <v>17.0762511</v>
      </c>
      <c r="AJ22" s="58">
        <f t="shared" si="1"/>
        <v>-5.4362510999999998</v>
      </c>
      <c r="AL22" s="55">
        <f t="shared" si="2"/>
        <v>18.777993999999996</v>
      </c>
      <c r="AM22" s="55">
        <f t="shared" si="3"/>
        <v>16.712414659999997</v>
      </c>
      <c r="AN22" s="55">
        <f t="shared" si="4"/>
        <v>-5.0724146599999962</v>
      </c>
      <c r="AO22" s="55">
        <f t="shared" si="5"/>
        <v>1.4357744553264601E-2</v>
      </c>
    </row>
    <row r="23" spans="1:41" ht="28.8" x14ac:dyDescent="0.3">
      <c r="A23" s="11">
        <v>1</v>
      </c>
      <c r="B23" s="5">
        <v>22</v>
      </c>
      <c r="C23" s="6" t="s">
        <v>39</v>
      </c>
      <c r="D23" s="5">
        <v>0</v>
      </c>
      <c r="E23" s="5" t="s">
        <v>27</v>
      </c>
      <c r="F23" s="5">
        <v>1</v>
      </c>
      <c r="G23" s="5" t="s">
        <v>184</v>
      </c>
      <c r="H23" s="7">
        <v>3</v>
      </c>
      <c r="I23" s="8">
        <v>11.1</v>
      </c>
      <c r="J23" s="7">
        <v>270</v>
      </c>
      <c r="K23" s="5">
        <v>0.27</v>
      </c>
      <c r="L23" s="20">
        <f t="shared" ref="L23" si="11">K23/0.011</f>
        <v>24.545454545454547</v>
      </c>
      <c r="M23" s="7">
        <v>2.4</v>
      </c>
      <c r="N23" s="7">
        <v>8.6999999999999993</v>
      </c>
      <c r="O23" s="7">
        <v>5</v>
      </c>
      <c r="P23" s="7">
        <v>1</v>
      </c>
      <c r="Q23" s="5">
        <v>4.9000000000000004</v>
      </c>
      <c r="R23" s="5">
        <v>4.2</v>
      </c>
      <c r="S23" s="5">
        <v>4.4000000000000004</v>
      </c>
      <c r="T23" s="5">
        <v>4.5</v>
      </c>
      <c r="U23" s="5">
        <v>18</v>
      </c>
      <c r="V23" s="8">
        <v>4.5</v>
      </c>
      <c r="W23" s="5">
        <v>0.13500000000000001</v>
      </c>
      <c r="X23" s="8">
        <v>4.6349999999999998</v>
      </c>
      <c r="Y23" s="8">
        <v>9.27</v>
      </c>
      <c r="Z23" s="5" t="s">
        <v>49</v>
      </c>
      <c r="AA23" s="11" t="s">
        <v>36</v>
      </c>
      <c r="AB23" s="7">
        <v>1</v>
      </c>
      <c r="AC23" s="7"/>
      <c r="AD23" s="41">
        <f t="shared" si="7"/>
        <v>34.333333333333329</v>
      </c>
      <c r="AE23" s="7"/>
      <c r="AF23" s="10"/>
      <c r="AG23" s="10"/>
      <c r="AH23" s="10">
        <v>0</v>
      </c>
      <c r="AI23" s="58">
        <f t="shared" si="0"/>
        <v>7.6227639000000007</v>
      </c>
      <c r="AJ23" s="58">
        <f t="shared" si="1"/>
        <v>1.6472360999999989</v>
      </c>
      <c r="AL23" s="55">
        <f t="shared" si="2"/>
        <v>29.062306</v>
      </c>
      <c r="AM23" s="55">
        <f t="shared" si="3"/>
        <v>7.8468226200000002</v>
      </c>
      <c r="AN23" s="55">
        <f t="shared" si="4"/>
        <v>1.4231773799999994</v>
      </c>
      <c r="AO23" s="55">
        <f t="shared" si="5"/>
        <v>8.4647493203883501E-3</v>
      </c>
    </row>
    <row r="24" spans="1:41" ht="28.8" x14ac:dyDescent="0.3">
      <c r="A24" s="11">
        <v>1</v>
      </c>
      <c r="B24" s="5">
        <v>23</v>
      </c>
      <c r="C24" s="6" t="s">
        <v>39</v>
      </c>
      <c r="D24" s="5">
        <v>0</v>
      </c>
      <c r="E24" s="5" t="s">
        <v>27</v>
      </c>
      <c r="F24" s="5">
        <v>1</v>
      </c>
      <c r="G24" s="5" t="s">
        <v>28</v>
      </c>
      <c r="H24" s="7">
        <v>4</v>
      </c>
      <c r="I24" s="8">
        <v>22.9</v>
      </c>
      <c r="J24" s="7">
        <v>980</v>
      </c>
      <c r="K24" s="5">
        <v>0.98</v>
      </c>
      <c r="L24" s="20">
        <f t="shared" ref="L24:L26" si="12">K24/0.00707</f>
        <v>138.61386138613861</v>
      </c>
      <c r="M24" s="7">
        <v>4.2</v>
      </c>
      <c r="N24" s="7">
        <v>18.7</v>
      </c>
      <c r="O24" s="7">
        <v>5</v>
      </c>
      <c r="P24" s="7">
        <v>1</v>
      </c>
      <c r="Q24" s="5">
        <v>13.5</v>
      </c>
      <c r="R24" s="5">
        <v>9.3000000000000007</v>
      </c>
      <c r="S24" s="5">
        <v>8.5</v>
      </c>
      <c r="T24" s="5">
        <v>8.6999999999999993</v>
      </c>
      <c r="U24" s="5">
        <v>40</v>
      </c>
      <c r="V24" s="8">
        <v>10</v>
      </c>
      <c r="W24" s="5">
        <v>0.49</v>
      </c>
      <c r="X24" s="8">
        <v>10.49</v>
      </c>
      <c r="Y24" s="8">
        <v>20.98</v>
      </c>
      <c r="Z24" s="5" t="s">
        <v>49</v>
      </c>
      <c r="AA24" s="11" t="s">
        <v>36</v>
      </c>
      <c r="AB24" s="7">
        <v>1</v>
      </c>
      <c r="AC24" s="7"/>
      <c r="AD24" s="41">
        <f t="shared" si="7"/>
        <v>21.408163265306122</v>
      </c>
      <c r="AE24" s="7"/>
      <c r="AF24" s="10"/>
      <c r="AG24" s="10"/>
      <c r="AH24" s="10">
        <v>0</v>
      </c>
      <c r="AI24" s="58">
        <f t="shared" si="0"/>
        <v>17.860076400000001</v>
      </c>
      <c r="AJ24" s="58">
        <f t="shared" si="1"/>
        <v>3.1199235999999999</v>
      </c>
      <c r="AL24" s="55">
        <f t="shared" si="2"/>
        <v>18.444255999999996</v>
      </c>
      <c r="AM24" s="55">
        <f t="shared" si="3"/>
        <v>18.075370879999994</v>
      </c>
      <c r="AN24" s="55">
        <f t="shared" si="4"/>
        <v>2.9046291200000063</v>
      </c>
      <c r="AO24" s="55">
        <f t="shared" si="5"/>
        <v>8.6155247283126769E-3</v>
      </c>
    </row>
    <row r="25" spans="1:41" ht="28.8" x14ac:dyDescent="0.3">
      <c r="A25" s="11">
        <v>1</v>
      </c>
      <c r="B25" s="5">
        <v>24</v>
      </c>
      <c r="C25" s="6" t="s">
        <v>39</v>
      </c>
      <c r="D25" s="5">
        <v>0</v>
      </c>
      <c r="E25" s="5" t="s">
        <v>27</v>
      </c>
      <c r="F25" s="5">
        <v>1</v>
      </c>
      <c r="G25" s="5" t="s">
        <v>28</v>
      </c>
      <c r="H25" s="7">
        <v>4</v>
      </c>
      <c r="I25" s="8">
        <v>19.5</v>
      </c>
      <c r="J25" s="7">
        <v>680</v>
      </c>
      <c r="K25" s="5">
        <v>0.68</v>
      </c>
      <c r="L25" s="20">
        <f t="shared" si="12"/>
        <v>96.181046676096187</v>
      </c>
      <c r="M25" s="7">
        <v>5.2</v>
      </c>
      <c r="N25" s="7">
        <v>14.3</v>
      </c>
      <c r="O25" s="7">
        <v>10</v>
      </c>
      <c r="P25" s="7">
        <v>1</v>
      </c>
      <c r="Q25" s="5">
        <v>7.6</v>
      </c>
      <c r="R25" s="5">
        <v>7.4</v>
      </c>
      <c r="S25" s="5">
        <v>7.1</v>
      </c>
      <c r="T25" s="5">
        <v>5.8</v>
      </c>
      <c r="U25" s="5">
        <v>27.900000000000002</v>
      </c>
      <c r="V25" s="8">
        <v>6.9750000000000005</v>
      </c>
      <c r="W25" s="5">
        <v>0.34</v>
      </c>
      <c r="X25" s="8">
        <v>7.3150000000000004</v>
      </c>
      <c r="Y25" s="8">
        <v>14.63</v>
      </c>
      <c r="Z25" s="5" t="s">
        <v>49</v>
      </c>
      <c r="AA25" s="11" t="s">
        <v>36</v>
      </c>
      <c r="AB25" s="7">
        <v>1</v>
      </c>
      <c r="AC25" s="7"/>
      <c r="AD25" s="41">
        <f t="shared" si="7"/>
        <v>21.514705882352942</v>
      </c>
      <c r="AE25" s="7"/>
      <c r="AF25" s="10">
        <v>685</v>
      </c>
      <c r="AG25" s="10">
        <v>5</v>
      </c>
      <c r="AH25" s="10">
        <v>2.5</v>
      </c>
      <c r="AI25" s="58">
        <f t="shared" si="0"/>
        <v>14.667158399999998</v>
      </c>
      <c r="AJ25" s="58">
        <f t="shared" si="1"/>
        <v>-3.7158399999997371E-2</v>
      </c>
      <c r="AL25" s="55">
        <f t="shared" si="2"/>
        <v>20.699535999999995</v>
      </c>
      <c r="AM25" s="55">
        <f t="shared" si="3"/>
        <v>14.075684479999998</v>
      </c>
      <c r="AN25" s="55">
        <f t="shared" si="4"/>
        <v>0.55431552000000295</v>
      </c>
      <c r="AO25" s="55">
        <f t="shared" si="5"/>
        <v>9.6211103759398457E-3</v>
      </c>
    </row>
    <row r="26" spans="1:41" ht="28.8" x14ac:dyDescent="0.3">
      <c r="A26" s="11">
        <v>1</v>
      </c>
      <c r="B26" s="5">
        <v>25</v>
      </c>
      <c r="C26" s="6" t="s">
        <v>39</v>
      </c>
      <c r="D26" s="5">
        <v>0</v>
      </c>
      <c r="E26" s="5" t="s">
        <v>27</v>
      </c>
      <c r="F26" s="5">
        <v>1</v>
      </c>
      <c r="G26" s="5" t="s">
        <v>28</v>
      </c>
      <c r="H26" s="7">
        <v>4</v>
      </c>
      <c r="I26" s="8">
        <v>14.5</v>
      </c>
      <c r="J26" s="7">
        <v>530</v>
      </c>
      <c r="K26" s="5">
        <v>0.53</v>
      </c>
      <c r="L26" s="20">
        <f t="shared" si="12"/>
        <v>74.964639321074969</v>
      </c>
      <c r="M26" s="7">
        <v>4.0999999999999996</v>
      </c>
      <c r="N26" s="7">
        <v>10.4</v>
      </c>
      <c r="O26" s="7">
        <v>10</v>
      </c>
      <c r="P26" s="7">
        <v>1</v>
      </c>
      <c r="Q26" s="5">
        <v>4.5</v>
      </c>
      <c r="R26" s="5">
        <v>3.6</v>
      </c>
      <c r="S26" s="5">
        <v>6</v>
      </c>
      <c r="T26" s="5">
        <v>4.9000000000000004</v>
      </c>
      <c r="U26" s="5">
        <v>19</v>
      </c>
      <c r="V26" s="8">
        <v>4.75</v>
      </c>
      <c r="W26" s="5">
        <v>0.26500000000000001</v>
      </c>
      <c r="X26" s="8">
        <v>5.0149999999999997</v>
      </c>
      <c r="Y26" s="8">
        <v>10.029999999999999</v>
      </c>
      <c r="Z26" s="5" t="s">
        <v>49</v>
      </c>
      <c r="AA26" s="11" t="s">
        <v>36</v>
      </c>
      <c r="AB26" s="7">
        <v>1</v>
      </c>
      <c r="AC26" s="7"/>
      <c r="AD26" s="41">
        <f t="shared" si="7"/>
        <v>18.924528301886792</v>
      </c>
      <c r="AE26" s="7"/>
      <c r="AF26" s="10">
        <v>560</v>
      </c>
      <c r="AG26" s="10">
        <v>30</v>
      </c>
      <c r="AH26" s="10">
        <v>15</v>
      </c>
      <c r="AI26" s="58">
        <f t="shared" si="0"/>
        <v>12.449091899999999</v>
      </c>
      <c r="AJ26" s="58">
        <f t="shared" si="1"/>
        <v>-2.4190918999999997</v>
      </c>
      <c r="AL26" s="55">
        <f t="shared" si="2"/>
        <v>23.051625999999995</v>
      </c>
      <c r="AM26" s="55">
        <f t="shared" si="3"/>
        <v>12.217361779999997</v>
      </c>
      <c r="AN26" s="55">
        <f t="shared" si="4"/>
        <v>-2.187361779999998</v>
      </c>
      <c r="AO26" s="55">
        <f t="shared" si="5"/>
        <v>1.2180819322033895E-2</v>
      </c>
    </row>
    <row r="27" spans="1:41" ht="28.8" x14ac:dyDescent="0.3">
      <c r="A27" s="11">
        <v>1</v>
      </c>
      <c r="B27" s="5">
        <v>26</v>
      </c>
      <c r="C27" s="6" t="s">
        <v>39</v>
      </c>
      <c r="D27" s="5">
        <v>0</v>
      </c>
      <c r="E27" s="5" t="s">
        <v>38</v>
      </c>
      <c r="F27" s="5">
        <v>2</v>
      </c>
      <c r="G27" s="5" t="s">
        <v>28</v>
      </c>
      <c r="H27" s="7">
        <v>4</v>
      </c>
      <c r="I27" s="8">
        <v>15.5</v>
      </c>
      <c r="J27" s="7">
        <v>690</v>
      </c>
      <c r="K27" s="5">
        <v>0.69</v>
      </c>
      <c r="L27" s="20">
        <f>K27/0.00957</f>
        <v>72.100313479623821</v>
      </c>
      <c r="M27" s="7">
        <v>5.0999999999999996</v>
      </c>
      <c r="N27" s="7">
        <v>10.4</v>
      </c>
      <c r="O27" s="7">
        <v>5</v>
      </c>
      <c r="P27" s="7">
        <v>1</v>
      </c>
      <c r="Q27" s="5">
        <v>5.5</v>
      </c>
      <c r="R27" s="5">
        <v>5.5</v>
      </c>
      <c r="S27" s="5">
        <v>5.9</v>
      </c>
      <c r="T27" s="5">
        <v>5</v>
      </c>
      <c r="U27" s="5">
        <v>21.9</v>
      </c>
      <c r="V27" s="8">
        <v>5.4749999999999996</v>
      </c>
      <c r="W27" s="5">
        <v>0.34499999999999997</v>
      </c>
      <c r="X27" s="8">
        <v>5.8199999999999994</v>
      </c>
      <c r="Y27" s="8">
        <v>11.639999999999999</v>
      </c>
      <c r="Z27" s="5" t="s">
        <v>50</v>
      </c>
      <c r="AA27" s="11" t="s">
        <v>36</v>
      </c>
      <c r="AB27" s="7">
        <v>1</v>
      </c>
      <c r="AC27" s="7"/>
      <c r="AD27" s="41">
        <f t="shared" si="7"/>
        <v>16.869565217391305</v>
      </c>
      <c r="AE27" s="7"/>
      <c r="AF27" s="10"/>
      <c r="AG27" s="10"/>
      <c r="AH27" s="10">
        <v>0</v>
      </c>
      <c r="AI27" s="58">
        <f t="shared" si="0"/>
        <v>14.8002951</v>
      </c>
      <c r="AJ27" s="58">
        <f t="shared" si="1"/>
        <v>-3.1602951000000008</v>
      </c>
      <c r="AL27" s="55">
        <f t="shared" si="2"/>
        <v>20.571753999999999</v>
      </c>
      <c r="AM27" s="55">
        <f t="shared" si="3"/>
        <v>14.194510259999998</v>
      </c>
      <c r="AN27" s="55">
        <f t="shared" si="4"/>
        <v>-2.5545102599999989</v>
      </c>
      <c r="AO27" s="55">
        <f t="shared" si="5"/>
        <v>1.2194596443298969E-2</v>
      </c>
    </row>
    <row r="28" spans="1:41" ht="28.8" x14ac:dyDescent="0.3">
      <c r="A28" s="11">
        <v>1</v>
      </c>
      <c r="B28" s="5">
        <v>27</v>
      </c>
      <c r="C28" s="6" t="s">
        <v>39</v>
      </c>
      <c r="D28" s="5">
        <v>0</v>
      </c>
      <c r="E28" s="5" t="s">
        <v>27</v>
      </c>
      <c r="F28" s="5">
        <v>1</v>
      </c>
      <c r="G28" s="5" t="s">
        <v>28</v>
      </c>
      <c r="H28" s="7">
        <v>4</v>
      </c>
      <c r="I28" s="8">
        <v>14.3</v>
      </c>
      <c r="J28" s="7">
        <v>500</v>
      </c>
      <c r="K28" s="5">
        <v>0.5</v>
      </c>
      <c r="L28" s="20">
        <f t="shared" ref="L28:L32" si="13">K28/0.00707</f>
        <v>70.721357850070717</v>
      </c>
      <c r="M28" s="7">
        <v>4.9000000000000004</v>
      </c>
      <c r="N28" s="7">
        <v>9.4</v>
      </c>
      <c r="O28" s="7">
        <v>10</v>
      </c>
      <c r="P28" s="7">
        <v>1</v>
      </c>
      <c r="Q28" s="5">
        <v>6.7</v>
      </c>
      <c r="R28" s="5">
        <v>5.2</v>
      </c>
      <c r="S28" s="5">
        <v>3.7</v>
      </c>
      <c r="T28" s="5">
        <v>5.8</v>
      </c>
      <c r="U28" s="5">
        <v>21.400000000000002</v>
      </c>
      <c r="V28" s="8">
        <v>5.3500000000000005</v>
      </c>
      <c r="W28" s="5">
        <v>0.25</v>
      </c>
      <c r="X28" s="8">
        <v>5.6000000000000005</v>
      </c>
      <c r="Y28" s="8">
        <v>11.200000000000001</v>
      </c>
      <c r="Z28" s="5" t="s">
        <v>51</v>
      </c>
      <c r="AA28" s="11" t="s">
        <v>36</v>
      </c>
      <c r="AB28" s="7">
        <v>1</v>
      </c>
      <c r="AC28" s="7"/>
      <c r="AD28" s="41">
        <f t="shared" si="7"/>
        <v>22.400000000000002</v>
      </c>
      <c r="AE28" s="7"/>
      <c r="AF28" s="10">
        <v>530</v>
      </c>
      <c r="AG28" s="10">
        <v>30</v>
      </c>
      <c r="AH28" s="10">
        <v>15</v>
      </c>
      <c r="AI28" s="58">
        <f t="shared" si="0"/>
        <v>11.955749999999998</v>
      </c>
      <c r="AJ28" s="58">
        <f t="shared" si="1"/>
        <v>-0.75574999999999726</v>
      </c>
      <c r="AL28" s="55">
        <f t="shared" si="2"/>
        <v>23.619999999999997</v>
      </c>
      <c r="AM28" s="55">
        <f t="shared" si="3"/>
        <v>11.809999999999999</v>
      </c>
      <c r="AN28" s="55">
        <f t="shared" si="4"/>
        <v>-0.60999999999999766</v>
      </c>
      <c r="AO28" s="55">
        <f t="shared" si="5"/>
        <v>1.0544642857142855E-2</v>
      </c>
    </row>
    <row r="29" spans="1:41" ht="28.8" x14ac:dyDescent="0.3">
      <c r="A29" s="11">
        <v>1</v>
      </c>
      <c r="B29" s="5">
        <v>28</v>
      </c>
      <c r="C29" s="6" t="s">
        <v>39</v>
      </c>
      <c r="D29" s="5">
        <v>0</v>
      </c>
      <c r="E29" s="5" t="s">
        <v>27</v>
      </c>
      <c r="F29" s="5">
        <v>1</v>
      </c>
      <c r="G29" s="5" t="s">
        <v>28</v>
      </c>
      <c r="H29" s="7">
        <v>4</v>
      </c>
      <c r="I29" s="8">
        <v>15.2</v>
      </c>
      <c r="J29" s="7">
        <v>410</v>
      </c>
      <c r="K29" s="5">
        <v>0.41</v>
      </c>
      <c r="L29" s="20">
        <f t="shared" si="13"/>
        <v>57.991513437057989</v>
      </c>
      <c r="M29" s="7">
        <v>3.7</v>
      </c>
      <c r="N29" s="7">
        <v>11.5</v>
      </c>
      <c r="O29" s="7">
        <v>5</v>
      </c>
      <c r="P29" s="7">
        <v>1</v>
      </c>
      <c r="Q29" s="5">
        <v>6.3</v>
      </c>
      <c r="R29" s="5">
        <v>5.8</v>
      </c>
      <c r="S29" s="5">
        <v>5.0999999999999996</v>
      </c>
      <c r="T29" s="5">
        <v>6.8</v>
      </c>
      <c r="U29" s="5">
        <v>24</v>
      </c>
      <c r="V29" s="8">
        <v>6</v>
      </c>
      <c r="W29" s="5">
        <v>0.20499999999999999</v>
      </c>
      <c r="X29" s="8">
        <v>6.2050000000000001</v>
      </c>
      <c r="Y29" s="8">
        <v>12.41</v>
      </c>
      <c r="Z29" s="5" t="s">
        <v>51</v>
      </c>
      <c r="AA29" s="11" t="s">
        <v>36</v>
      </c>
      <c r="AB29" s="7">
        <v>1</v>
      </c>
      <c r="AC29" s="7"/>
      <c r="AD29" s="41">
        <f t="shared" si="7"/>
        <v>30.26829268292683</v>
      </c>
      <c r="AE29" s="7"/>
      <c r="AF29" s="10"/>
      <c r="AG29" s="10"/>
      <c r="AH29" s="10"/>
      <c r="AI29" s="58">
        <f t="shared" si="0"/>
        <v>10.3762671</v>
      </c>
      <c r="AJ29" s="58">
        <f t="shared" si="1"/>
        <v>2.0337329000000004</v>
      </c>
      <c r="AL29" s="55">
        <f t="shared" si="2"/>
        <v>25.521033999999997</v>
      </c>
      <c r="AM29" s="55">
        <f t="shared" si="3"/>
        <v>10.463623939999998</v>
      </c>
      <c r="AN29" s="55">
        <f t="shared" si="4"/>
        <v>1.9463760600000022</v>
      </c>
      <c r="AO29" s="55">
        <f t="shared" si="5"/>
        <v>8.4316067203867844E-3</v>
      </c>
    </row>
    <row r="30" spans="1:41" ht="28.8" x14ac:dyDescent="0.3">
      <c r="A30" s="11">
        <v>1</v>
      </c>
      <c r="B30" s="5">
        <v>29</v>
      </c>
      <c r="C30" s="6" t="s">
        <v>39</v>
      </c>
      <c r="D30" s="5">
        <v>0</v>
      </c>
      <c r="E30" s="5" t="s">
        <v>27</v>
      </c>
      <c r="F30" s="5">
        <v>1</v>
      </c>
      <c r="G30" s="5" t="s">
        <v>28</v>
      </c>
      <c r="H30" s="7">
        <v>4</v>
      </c>
      <c r="I30" s="8">
        <v>11.9</v>
      </c>
      <c r="J30" s="7">
        <v>250</v>
      </c>
      <c r="K30" s="5">
        <v>0.25</v>
      </c>
      <c r="L30" s="20">
        <f t="shared" si="13"/>
        <v>35.360678925035359</v>
      </c>
      <c r="M30" s="7">
        <v>2.9</v>
      </c>
      <c r="N30" s="7">
        <v>9</v>
      </c>
      <c r="O30" s="7">
        <v>5</v>
      </c>
      <c r="P30" s="7">
        <v>1</v>
      </c>
      <c r="Q30" s="5">
        <v>3.8</v>
      </c>
      <c r="R30" s="5">
        <v>3.7</v>
      </c>
      <c r="S30" s="5">
        <v>3.3</v>
      </c>
      <c r="T30" s="5">
        <v>3.7</v>
      </c>
      <c r="U30" s="5">
        <v>14.5</v>
      </c>
      <c r="V30" s="8">
        <v>3.625</v>
      </c>
      <c r="W30" s="5">
        <v>0.125</v>
      </c>
      <c r="X30" s="8">
        <v>3.75</v>
      </c>
      <c r="Y30" s="8">
        <v>7.5</v>
      </c>
      <c r="Z30" s="5" t="s">
        <v>51</v>
      </c>
      <c r="AA30" s="11" t="s">
        <v>36</v>
      </c>
      <c r="AB30" s="7">
        <v>1</v>
      </c>
      <c r="AC30" s="7"/>
      <c r="AD30" s="41">
        <f t="shared" si="7"/>
        <v>30</v>
      </c>
      <c r="AE30" s="7"/>
      <c r="AF30" s="10"/>
      <c r="AG30" s="10"/>
      <c r="AH30" s="10"/>
      <c r="AI30" s="58">
        <f t="shared" si="0"/>
        <v>7.1999374999999999</v>
      </c>
      <c r="AJ30" s="58">
        <f t="shared" si="1"/>
        <v>0.30006250000000012</v>
      </c>
      <c r="AL30" s="55">
        <f t="shared" si="2"/>
        <v>29.626249999999999</v>
      </c>
      <c r="AM30" s="55">
        <f t="shared" si="3"/>
        <v>7.4065624999999997</v>
      </c>
      <c r="AN30" s="55">
        <f t="shared" si="4"/>
        <v>9.3437500000000284E-2</v>
      </c>
      <c r="AO30" s="55">
        <f t="shared" si="5"/>
        <v>9.875416666666666E-3</v>
      </c>
    </row>
    <row r="31" spans="1:41" ht="28.8" hidden="1" x14ac:dyDescent="0.3">
      <c r="A31" s="11">
        <v>1</v>
      </c>
      <c r="B31" s="5">
        <v>30</v>
      </c>
      <c r="C31" s="6" t="s">
        <v>39</v>
      </c>
      <c r="D31" s="5">
        <v>0</v>
      </c>
      <c r="E31" s="5" t="s">
        <v>27</v>
      </c>
      <c r="F31" s="5">
        <v>1</v>
      </c>
      <c r="G31" s="5" t="s">
        <v>28</v>
      </c>
      <c r="H31" s="7">
        <v>4</v>
      </c>
      <c r="I31" s="8">
        <v>22.2</v>
      </c>
      <c r="J31" s="7">
        <v>1040</v>
      </c>
      <c r="K31" s="5">
        <v>1.04</v>
      </c>
      <c r="L31" s="20">
        <f t="shared" si="13"/>
        <v>147.10042432814711</v>
      </c>
      <c r="M31" s="7">
        <v>6.6</v>
      </c>
      <c r="N31" s="7">
        <v>15.6</v>
      </c>
      <c r="O31" s="7">
        <v>0</v>
      </c>
      <c r="P31" s="7">
        <v>0</v>
      </c>
      <c r="Q31" s="5">
        <v>7.1</v>
      </c>
      <c r="R31" s="5">
        <v>9.5</v>
      </c>
      <c r="S31" s="5">
        <v>11.9</v>
      </c>
      <c r="T31" s="5">
        <v>7.7</v>
      </c>
      <c r="U31" s="5">
        <v>36.200000000000003</v>
      </c>
      <c r="V31" s="8">
        <v>9.0500000000000007</v>
      </c>
      <c r="W31" s="5">
        <v>0.52</v>
      </c>
      <c r="X31" s="8">
        <v>9.57</v>
      </c>
      <c r="Y31" s="8">
        <v>19.14</v>
      </c>
      <c r="Z31" s="5" t="s">
        <v>51</v>
      </c>
      <c r="AA31" s="11" t="s">
        <v>36</v>
      </c>
      <c r="AB31" s="7">
        <v>1</v>
      </c>
      <c r="AC31" s="7" t="s">
        <v>41</v>
      </c>
      <c r="AD31" s="41">
        <f t="shared" si="7"/>
        <v>18.403846153846153</v>
      </c>
      <c r="AE31" s="7"/>
      <c r="AF31" s="10"/>
      <c r="AG31" s="10"/>
      <c r="AH31" s="10"/>
      <c r="AI31" s="58">
        <f t="shared" si="0"/>
        <v>18.299745600000001</v>
      </c>
      <c r="AJ31" s="58">
        <f t="shared" si="1"/>
        <v>0.84025439999999918</v>
      </c>
      <c r="AL31" s="55">
        <f t="shared" si="2"/>
        <v>18.385023999999998</v>
      </c>
      <c r="AM31" s="55">
        <f t="shared" si="3"/>
        <v>19.120424959999998</v>
      </c>
      <c r="AN31" s="55">
        <f t="shared" si="4"/>
        <v>1.9575040000002986E-2</v>
      </c>
      <c r="AO31" s="55">
        <f t="shared" si="5"/>
        <v>9.9897727063740852E-3</v>
      </c>
    </row>
    <row r="32" spans="1:41" ht="28.8" hidden="1" x14ac:dyDescent="0.3">
      <c r="A32" s="11">
        <v>1</v>
      </c>
      <c r="B32" s="5" t="s">
        <v>52</v>
      </c>
      <c r="C32" s="6" t="s">
        <v>53</v>
      </c>
      <c r="D32" s="5">
        <v>0</v>
      </c>
      <c r="E32" s="5" t="s">
        <v>27</v>
      </c>
      <c r="F32" s="5">
        <v>1</v>
      </c>
      <c r="G32" s="5" t="s">
        <v>28</v>
      </c>
      <c r="H32" s="7">
        <v>4</v>
      </c>
      <c r="I32" s="8">
        <v>23.6</v>
      </c>
      <c r="J32" s="7">
        <v>1010</v>
      </c>
      <c r="K32" s="5">
        <v>1.01</v>
      </c>
      <c r="L32" s="20">
        <f t="shared" si="13"/>
        <v>142.85714285714286</v>
      </c>
      <c r="M32" s="7">
        <v>5.4</v>
      </c>
      <c r="N32" s="7">
        <v>18.2</v>
      </c>
      <c r="O32" s="7">
        <v>10</v>
      </c>
      <c r="P32" s="7">
        <v>3</v>
      </c>
      <c r="Q32" s="5">
        <v>7.6</v>
      </c>
      <c r="R32" s="5">
        <v>11.3</v>
      </c>
      <c r="S32" s="5">
        <v>11.4</v>
      </c>
      <c r="T32" s="5">
        <v>10.7</v>
      </c>
      <c r="U32" s="5">
        <v>41</v>
      </c>
      <c r="V32" s="8">
        <v>10.25</v>
      </c>
      <c r="W32" s="5">
        <v>0.505</v>
      </c>
      <c r="X32" s="8">
        <v>10.755000000000001</v>
      </c>
      <c r="Y32" s="8">
        <v>21.51</v>
      </c>
      <c r="Z32" s="5" t="s">
        <v>54</v>
      </c>
      <c r="AA32" s="9" t="s">
        <v>55</v>
      </c>
      <c r="AB32" s="7">
        <v>1</v>
      </c>
      <c r="AC32" s="7" t="s">
        <v>56</v>
      </c>
      <c r="AD32" s="41">
        <f t="shared" si="7"/>
        <v>21.297029702970299</v>
      </c>
      <c r="AE32" s="7"/>
      <c r="AF32" s="10">
        <v>1020</v>
      </c>
      <c r="AG32" s="10">
        <v>10</v>
      </c>
      <c r="AH32" s="10">
        <v>5</v>
      </c>
      <c r="AI32" s="58">
        <f t="shared" si="0"/>
        <v>18.088199099999997</v>
      </c>
      <c r="AJ32" s="58">
        <f t="shared" si="1"/>
        <v>3.4218009000000045</v>
      </c>
      <c r="AL32" s="55">
        <f t="shared" si="2"/>
        <v>18.398313999999996</v>
      </c>
      <c r="AM32" s="55">
        <f t="shared" si="3"/>
        <v>18.582297139999994</v>
      </c>
      <c r="AN32" s="55">
        <f t="shared" si="4"/>
        <v>2.9277028600000072</v>
      </c>
      <c r="AO32" s="55">
        <f t="shared" si="5"/>
        <v>8.6389108042770786E-3</v>
      </c>
    </row>
    <row r="33" spans="1:41" ht="28.8" hidden="1" x14ac:dyDescent="0.3">
      <c r="A33" s="11">
        <v>1</v>
      </c>
      <c r="B33" s="5">
        <v>32</v>
      </c>
      <c r="C33" s="6" t="s">
        <v>53</v>
      </c>
      <c r="D33" s="5">
        <v>0</v>
      </c>
      <c r="E33" s="5" t="s">
        <v>27</v>
      </c>
      <c r="F33" s="5">
        <v>1</v>
      </c>
      <c r="G33" s="5" t="s">
        <v>57</v>
      </c>
      <c r="H33" s="7">
        <v>1</v>
      </c>
      <c r="I33" s="8">
        <v>9.3000000000000007</v>
      </c>
      <c r="J33" s="7">
        <v>310</v>
      </c>
      <c r="K33" s="5">
        <v>0.31</v>
      </c>
      <c r="L33" s="20">
        <f t="shared" ref="L33:L34" si="14">K33/0.011</f>
        <v>28.181818181818183</v>
      </c>
      <c r="M33" s="7">
        <v>1.2</v>
      </c>
      <c r="N33" s="7">
        <v>8.1</v>
      </c>
      <c r="O33" s="7">
        <v>0</v>
      </c>
      <c r="P33" s="7">
        <v>0</v>
      </c>
      <c r="Q33" s="5">
        <v>4.8</v>
      </c>
      <c r="R33" s="5">
        <v>4.5999999999999996</v>
      </c>
      <c r="S33" s="5">
        <v>5.6</v>
      </c>
      <c r="T33" s="5">
        <v>4.5</v>
      </c>
      <c r="U33" s="5">
        <v>19.5</v>
      </c>
      <c r="V33" s="8">
        <v>4.875</v>
      </c>
      <c r="W33" s="5">
        <v>0.155</v>
      </c>
      <c r="X33" s="8">
        <v>5.03</v>
      </c>
      <c r="Y33" s="8">
        <v>10.06</v>
      </c>
      <c r="Z33" s="5" t="s">
        <v>58</v>
      </c>
      <c r="AA33" s="9" t="s">
        <v>55</v>
      </c>
      <c r="AB33" s="7">
        <v>1</v>
      </c>
      <c r="AC33" s="7"/>
      <c r="AD33" s="41">
        <f t="shared" si="7"/>
        <v>32.451612903225808</v>
      </c>
      <c r="AE33" s="7"/>
      <c r="AF33" s="10">
        <v>344</v>
      </c>
      <c r="AG33" s="10">
        <v>34</v>
      </c>
      <c r="AH33" s="10">
        <v>17</v>
      </c>
      <c r="AI33" s="58">
        <f t="shared" si="0"/>
        <v>8.4463150999999996</v>
      </c>
      <c r="AJ33" s="58">
        <f t="shared" si="1"/>
        <v>1.6136849000000009</v>
      </c>
      <c r="AL33" s="55">
        <f t="shared" si="2"/>
        <v>27.977953999999997</v>
      </c>
      <c r="AM33" s="55">
        <f t="shared" si="3"/>
        <v>8.6731657399999982</v>
      </c>
      <c r="AN33" s="55">
        <f t="shared" si="4"/>
        <v>1.3868342600000023</v>
      </c>
      <c r="AO33" s="55">
        <f t="shared" si="5"/>
        <v>8.6214371172962205E-3</v>
      </c>
    </row>
    <row r="34" spans="1:41" ht="28.8" hidden="1" x14ac:dyDescent="0.3">
      <c r="A34" s="11">
        <v>1</v>
      </c>
      <c r="B34" s="5">
        <v>33</v>
      </c>
      <c r="C34" s="6" t="s">
        <v>53</v>
      </c>
      <c r="D34" s="5">
        <v>0</v>
      </c>
      <c r="E34" s="5" t="s">
        <v>27</v>
      </c>
      <c r="F34" s="5">
        <v>1</v>
      </c>
      <c r="G34" s="5" t="s">
        <v>57</v>
      </c>
      <c r="H34" s="7">
        <v>1</v>
      </c>
      <c r="I34" s="8">
        <v>6.7</v>
      </c>
      <c r="J34" s="7">
        <v>210</v>
      </c>
      <c r="K34" s="5">
        <v>0.21</v>
      </c>
      <c r="L34" s="20">
        <f t="shared" si="14"/>
        <v>19.09090909090909</v>
      </c>
      <c r="M34" s="7">
        <v>0.9</v>
      </c>
      <c r="N34" s="7">
        <v>5.8</v>
      </c>
      <c r="O34" s="7">
        <v>0</v>
      </c>
      <c r="P34" s="7">
        <v>0</v>
      </c>
      <c r="Q34" s="5">
        <v>3.3</v>
      </c>
      <c r="R34" s="5">
        <v>3.2</v>
      </c>
      <c r="S34" s="5">
        <v>3.1</v>
      </c>
      <c r="T34" s="5">
        <v>2.6</v>
      </c>
      <c r="U34" s="5">
        <v>12.2</v>
      </c>
      <c r="V34" s="8">
        <v>3.05</v>
      </c>
      <c r="W34" s="5">
        <v>0.105</v>
      </c>
      <c r="X34" s="8">
        <v>3.1549999999999998</v>
      </c>
      <c r="Y34" s="8">
        <v>6.31</v>
      </c>
      <c r="Z34" s="5" t="s">
        <v>59</v>
      </c>
      <c r="AA34" s="9" t="s">
        <v>55</v>
      </c>
      <c r="AB34" s="7">
        <v>1</v>
      </c>
      <c r="AC34" s="7"/>
      <c r="AD34" s="41">
        <f t="shared" si="7"/>
        <v>30.047619047619047</v>
      </c>
      <c r="AE34" s="7"/>
      <c r="AF34" s="10">
        <v>230</v>
      </c>
      <c r="AG34" s="10">
        <v>20</v>
      </c>
      <c r="AH34" s="10">
        <v>10</v>
      </c>
      <c r="AI34" s="58">
        <f t="shared" ref="AI34:AI65" si="15">1.293+25.93*K34-9.209*K34^2</f>
        <v>6.3321831</v>
      </c>
      <c r="AJ34" s="58">
        <f t="shared" ref="AJ34:AJ65" si="16">Y34-AI34</f>
        <v>-2.2183100000000344E-2</v>
      </c>
      <c r="AL34" s="55">
        <f t="shared" ref="AL34:AL65" si="17">37.9-37.63*K34+18.14*K34^2</f>
        <v>30.797673999999997</v>
      </c>
      <c r="AM34" s="55">
        <f t="shared" ref="AM34:AM65" si="18">K34*AL34</f>
        <v>6.4675115399999994</v>
      </c>
      <c r="AN34" s="55">
        <f t="shared" ref="AN34:AN65" si="19">Y34-AM34</f>
        <v>-0.15751153999999978</v>
      </c>
      <c r="AO34" s="55">
        <f t="shared" ref="AO34:AO65" si="20">AL34/AD34/100</f>
        <v>1.024962209191759E-2</v>
      </c>
    </row>
    <row r="35" spans="1:41" ht="28.8" hidden="1" x14ac:dyDescent="0.3">
      <c r="A35" s="11">
        <v>1</v>
      </c>
      <c r="B35" s="5">
        <v>34</v>
      </c>
      <c r="C35" s="6" t="s">
        <v>53</v>
      </c>
      <c r="D35" s="5">
        <v>0</v>
      </c>
      <c r="E35" s="5" t="s">
        <v>38</v>
      </c>
      <c r="F35" s="5">
        <v>2</v>
      </c>
      <c r="G35" s="5" t="s">
        <v>28</v>
      </c>
      <c r="H35" s="7">
        <v>4</v>
      </c>
      <c r="I35" s="8">
        <v>18.5</v>
      </c>
      <c r="J35" s="7">
        <v>700</v>
      </c>
      <c r="K35" s="5">
        <v>0.7</v>
      </c>
      <c r="L35" s="20">
        <f t="shared" ref="L35:L36" si="21">K35/0.00957</f>
        <v>73.145245559038656</v>
      </c>
      <c r="M35" s="7">
        <v>7.8</v>
      </c>
      <c r="N35" s="7">
        <v>10.7</v>
      </c>
      <c r="O35" s="7">
        <v>10</v>
      </c>
      <c r="P35" s="7">
        <v>3</v>
      </c>
      <c r="Q35" s="5">
        <v>3.7</v>
      </c>
      <c r="R35" s="5">
        <v>6.1</v>
      </c>
      <c r="S35" s="5">
        <v>6.5</v>
      </c>
      <c r="T35" s="5">
        <v>4.5999999999999996</v>
      </c>
      <c r="U35" s="5">
        <v>20.9</v>
      </c>
      <c r="V35" s="8">
        <v>5.2249999999999996</v>
      </c>
      <c r="W35" s="5">
        <v>0.35</v>
      </c>
      <c r="X35" s="8">
        <v>5.5749999999999993</v>
      </c>
      <c r="Y35" s="8">
        <v>11.149999999999999</v>
      </c>
      <c r="Z35" s="5" t="s">
        <v>60</v>
      </c>
      <c r="AA35" s="9" t="s">
        <v>55</v>
      </c>
      <c r="AB35" s="7">
        <v>1</v>
      </c>
      <c r="AC35" s="7"/>
      <c r="AD35" s="41">
        <f t="shared" si="7"/>
        <v>15.928571428571427</v>
      </c>
      <c r="AE35" s="7"/>
      <c r="AF35" s="10">
        <v>707</v>
      </c>
      <c r="AG35" s="10">
        <v>7</v>
      </c>
      <c r="AH35" s="10">
        <v>3.5</v>
      </c>
      <c r="AI35" s="58">
        <f t="shared" si="15"/>
        <v>14.93159</v>
      </c>
      <c r="AJ35" s="58">
        <f t="shared" si="16"/>
        <v>-3.7815900000000013</v>
      </c>
      <c r="AL35" s="55">
        <f t="shared" si="17"/>
        <v>20.447599999999994</v>
      </c>
      <c r="AM35" s="55">
        <f t="shared" si="18"/>
        <v>14.313319999999996</v>
      </c>
      <c r="AN35" s="55">
        <f t="shared" si="19"/>
        <v>-3.163319999999997</v>
      </c>
      <c r="AO35" s="55">
        <f t="shared" si="20"/>
        <v>1.2837058295964123E-2</v>
      </c>
    </row>
    <row r="36" spans="1:41" ht="28.8" hidden="1" x14ac:dyDescent="0.3">
      <c r="A36" s="11">
        <v>1</v>
      </c>
      <c r="B36" s="5">
        <v>35</v>
      </c>
      <c r="C36" s="6" t="s">
        <v>53</v>
      </c>
      <c r="D36" s="5">
        <v>0</v>
      </c>
      <c r="E36" s="5" t="s">
        <v>38</v>
      </c>
      <c r="F36" s="5">
        <v>2</v>
      </c>
      <c r="G36" s="5" t="s">
        <v>28</v>
      </c>
      <c r="H36" s="7">
        <v>4</v>
      </c>
      <c r="I36" s="8">
        <v>15.6</v>
      </c>
      <c r="J36" s="7">
        <v>450</v>
      </c>
      <c r="K36" s="12">
        <v>0.45</v>
      </c>
      <c r="L36" s="20">
        <f t="shared" si="21"/>
        <v>47.021943573667713</v>
      </c>
      <c r="M36" s="7">
        <v>3</v>
      </c>
      <c r="N36" s="7">
        <v>12.6</v>
      </c>
      <c r="O36" s="7">
        <v>10</v>
      </c>
      <c r="P36" s="7">
        <v>3</v>
      </c>
      <c r="Q36" s="5">
        <v>7.3</v>
      </c>
      <c r="R36" s="5">
        <v>5.3</v>
      </c>
      <c r="S36" s="5">
        <v>5.0999999999999996</v>
      </c>
      <c r="T36" s="5">
        <v>6.3</v>
      </c>
      <c r="U36" s="5">
        <v>24</v>
      </c>
      <c r="V36" s="8">
        <v>6</v>
      </c>
      <c r="W36" s="5">
        <v>0.22500000000000001</v>
      </c>
      <c r="X36" s="8">
        <v>6.2249999999999996</v>
      </c>
      <c r="Y36" s="8">
        <v>12.45</v>
      </c>
      <c r="Z36" s="5" t="s">
        <v>61</v>
      </c>
      <c r="AA36" s="9" t="s">
        <v>55</v>
      </c>
      <c r="AB36" s="7">
        <v>1</v>
      </c>
      <c r="AC36" s="7"/>
      <c r="AD36" s="41">
        <f t="shared" si="7"/>
        <v>27.666666666666664</v>
      </c>
      <c r="AE36" s="7"/>
      <c r="AF36" s="10">
        <v>468</v>
      </c>
      <c r="AG36" s="10">
        <v>18</v>
      </c>
      <c r="AH36" s="10">
        <v>9</v>
      </c>
      <c r="AI36" s="58">
        <f t="shared" si="15"/>
        <v>11.096677499999998</v>
      </c>
      <c r="AJ36" s="58">
        <f t="shared" si="16"/>
        <v>1.3533225000000009</v>
      </c>
      <c r="AL36" s="55">
        <f t="shared" si="17"/>
        <v>24.639849999999996</v>
      </c>
      <c r="AM36" s="55">
        <f t="shared" si="18"/>
        <v>11.087932499999999</v>
      </c>
      <c r="AN36" s="55">
        <f t="shared" si="19"/>
        <v>1.3620675000000002</v>
      </c>
      <c r="AO36" s="55">
        <f t="shared" si="20"/>
        <v>8.9059698795180726E-3</v>
      </c>
    </row>
    <row r="37" spans="1:41" ht="28.8" hidden="1" x14ac:dyDescent="0.3">
      <c r="A37" s="11">
        <v>1</v>
      </c>
      <c r="B37" s="5">
        <v>36</v>
      </c>
      <c r="C37" s="6" t="s">
        <v>53</v>
      </c>
      <c r="D37" s="5">
        <v>0</v>
      </c>
      <c r="E37" s="5" t="s">
        <v>27</v>
      </c>
      <c r="F37" s="5">
        <v>1</v>
      </c>
      <c r="G37" s="5" t="s">
        <v>28</v>
      </c>
      <c r="H37" s="7">
        <v>4</v>
      </c>
      <c r="I37" s="8">
        <v>18.2</v>
      </c>
      <c r="J37" s="7">
        <v>710</v>
      </c>
      <c r="K37" s="12">
        <v>0.71</v>
      </c>
      <c r="L37" s="20">
        <f>K37/0.00707</f>
        <v>100.42432814710043</v>
      </c>
      <c r="M37" s="7">
        <v>2</v>
      </c>
      <c r="N37" s="7">
        <v>16.2</v>
      </c>
      <c r="O37" s="7">
        <v>0</v>
      </c>
      <c r="P37" s="7">
        <v>0</v>
      </c>
      <c r="Q37" s="5">
        <v>10.9</v>
      </c>
      <c r="R37" s="5">
        <v>7.1</v>
      </c>
      <c r="S37" s="5">
        <v>9.6999999999999993</v>
      </c>
      <c r="T37" s="5">
        <v>9.1</v>
      </c>
      <c r="U37" s="5">
        <v>36.799999999999997</v>
      </c>
      <c r="V37" s="8">
        <v>9.1999999999999993</v>
      </c>
      <c r="W37" s="5">
        <v>0.35499999999999998</v>
      </c>
      <c r="X37" s="8">
        <v>9.5549999999999997</v>
      </c>
      <c r="Y37" s="8">
        <v>19.11</v>
      </c>
      <c r="Z37" s="5" t="s">
        <v>62</v>
      </c>
      <c r="AA37" s="9" t="s">
        <v>55</v>
      </c>
      <c r="AB37" s="7">
        <v>1</v>
      </c>
      <c r="AC37" s="7"/>
      <c r="AD37" s="41">
        <f t="shared" si="7"/>
        <v>26.91549295774648</v>
      </c>
      <c r="AE37" s="7"/>
      <c r="AF37" s="10">
        <v>740</v>
      </c>
      <c r="AG37" s="10">
        <v>30</v>
      </c>
      <c r="AH37" s="10">
        <v>15</v>
      </c>
      <c r="AI37" s="58">
        <f t="shared" si="15"/>
        <v>15.061043099999999</v>
      </c>
      <c r="AJ37" s="58">
        <f t="shared" si="16"/>
        <v>4.0489569000000003</v>
      </c>
      <c r="AL37" s="55">
        <f t="shared" si="17"/>
        <v>20.327073999999996</v>
      </c>
      <c r="AM37" s="55">
        <f t="shared" si="18"/>
        <v>14.432222539999996</v>
      </c>
      <c r="AN37" s="55">
        <f t="shared" si="19"/>
        <v>4.6777774600000033</v>
      </c>
      <c r="AO37" s="55">
        <f t="shared" si="20"/>
        <v>7.5521834327577165E-3</v>
      </c>
    </row>
    <row r="38" spans="1:41" ht="28.8" hidden="1" x14ac:dyDescent="0.3">
      <c r="A38" s="11">
        <v>1</v>
      </c>
      <c r="B38" s="5">
        <v>37</v>
      </c>
      <c r="C38" s="6" t="s">
        <v>53</v>
      </c>
      <c r="D38" s="5">
        <v>0</v>
      </c>
      <c r="E38" s="5" t="s">
        <v>27</v>
      </c>
      <c r="F38" s="5">
        <v>1</v>
      </c>
      <c r="G38" s="5" t="s">
        <v>184</v>
      </c>
      <c r="H38" s="7">
        <v>3</v>
      </c>
      <c r="I38" s="8">
        <v>14.2</v>
      </c>
      <c r="J38" s="7">
        <v>530</v>
      </c>
      <c r="K38" s="12">
        <v>0.53</v>
      </c>
      <c r="L38" s="20">
        <f t="shared" ref="L38" si="22">K38/0.011</f>
        <v>48.181818181818187</v>
      </c>
      <c r="M38" s="7">
        <v>2.8</v>
      </c>
      <c r="N38" s="7">
        <v>11.4</v>
      </c>
      <c r="O38" s="7">
        <v>0</v>
      </c>
      <c r="P38" s="7">
        <v>0</v>
      </c>
      <c r="Q38" s="5">
        <v>7.2</v>
      </c>
      <c r="R38" s="5" t="s">
        <v>63</v>
      </c>
      <c r="S38" s="5">
        <v>6.6</v>
      </c>
      <c r="T38" s="5">
        <v>6.3</v>
      </c>
      <c r="U38" s="5">
        <v>20.100000000000001</v>
      </c>
      <c r="V38" s="8">
        <v>5.0250000000000004</v>
      </c>
      <c r="W38" s="5">
        <v>0.26500000000000001</v>
      </c>
      <c r="X38" s="8">
        <v>5.29</v>
      </c>
      <c r="Y38" s="8">
        <v>10.58</v>
      </c>
      <c r="Z38" s="5" t="s">
        <v>64</v>
      </c>
      <c r="AA38" s="9" t="s">
        <v>55</v>
      </c>
      <c r="AB38" s="7">
        <v>1</v>
      </c>
      <c r="AC38" s="7"/>
      <c r="AD38" s="41">
        <f t="shared" si="7"/>
        <v>19.962264150943394</v>
      </c>
      <c r="AE38" s="7"/>
      <c r="AF38" s="10">
        <v>549</v>
      </c>
      <c r="AG38" s="10">
        <v>19</v>
      </c>
      <c r="AH38" s="10">
        <v>9.5</v>
      </c>
      <c r="AI38" s="58">
        <f t="shared" si="15"/>
        <v>12.449091899999999</v>
      </c>
      <c r="AJ38" s="58">
        <f t="shared" si="16"/>
        <v>-1.869091899999999</v>
      </c>
      <c r="AL38" s="55">
        <f t="shared" si="17"/>
        <v>23.051625999999995</v>
      </c>
      <c r="AM38" s="55">
        <f t="shared" si="18"/>
        <v>12.217361779999997</v>
      </c>
      <c r="AN38" s="55">
        <f t="shared" si="19"/>
        <v>-1.6373617799999973</v>
      </c>
      <c r="AO38" s="55">
        <f t="shared" si="20"/>
        <v>1.1547600926275992E-2</v>
      </c>
    </row>
    <row r="39" spans="1:41" ht="28.8" hidden="1" x14ac:dyDescent="0.3">
      <c r="A39" s="11">
        <v>1</v>
      </c>
      <c r="B39" s="5">
        <v>38</v>
      </c>
      <c r="C39" s="6" t="s">
        <v>53</v>
      </c>
      <c r="D39" s="5">
        <v>0</v>
      </c>
      <c r="E39" s="5" t="s">
        <v>27</v>
      </c>
      <c r="F39" s="5">
        <v>1</v>
      </c>
      <c r="G39" s="5" t="s">
        <v>28</v>
      </c>
      <c r="H39" s="7">
        <v>4</v>
      </c>
      <c r="I39" s="8">
        <v>19.8</v>
      </c>
      <c r="J39" s="7">
        <v>1070</v>
      </c>
      <c r="K39" s="12">
        <v>1.07</v>
      </c>
      <c r="L39" s="20">
        <f t="shared" ref="L39:L40" si="23">K39/0.00707</f>
        <v>151.34370579915137</v>
      </c>
      <c r="M39" s="7">
        <v>4.9000000000000004</v>
      </c>
      <c r="N39" s="7">
        <v>14.9</v>
      </c>
      <c r="O39" s="7">
        <v>0</v>
      </c>
      <c r="P39" s="7">
        <v>0</v>
      </c>
      <c r="Q39" s="5">
        <v>8.6</v>
      </c>
      <c r="R39" s="5">
        <v>9.6999999999999993</v>
      </c>
      <c r="S39" s="5">
        <v>9.6</v>
      </c>
      <c r="T39" s="5">
        <v>7.8</v>
      </c>
      <c r="U39" s="5">
        <v>35.699999999999996</v>
      </c>
      <c r="V39" s="8">
        <v>8.9249999999999989</v>
      </c>
      <c r="W39" s="5">
        <v>0.53500000000000003</v>
      </c>
      <c r="X39" s="8">
        <v>9.4599999999999991</v>
      </c>
      <c r="Y39" s="8">
        <v>18.919999999999998</v>
      </c>
      <c r="Z39" s="5" t="s">
        <v>65</v>
      </c>
      <c r="AA39" s="9" t="s">
        <v>55</v>
      </c>
      <c r="AB39" s="7">
        <v>1</v>
      </c>
      <c r="AC39" s="7"/>
      <c r="AD39" s="41">
        <f t="shared" si="7"/>
        <v>17.682242990654203</v>
      </c>
      <c r="AE39" s="7"/>
      <c r="AF39" s="10">
        <v>1090</v>
      </c>
      <c r="AG39" s="10">
        <v>20</v>
      </c>
      <c r="AH39" s="10">
        <v>10</v>
      </c>
      <c r="AI39" s="58">
        <f t="shared" si="15"/>
        <v>18.494715900000003</v>
      </c>
      <c r="AJ39" s="58">
        <f t="shared" si="16"/>
        <v>0.42528409999999539</v>
      </c>
      <c r="AL39" s="55">
        <f t="shared" si="17"/>
        <v>18.404385999999995</v>
      </c>
      <c r="AM39" s="55">
        <f t="shared" si="18"/>
        <v>19.692693019999997</v>
      </c>
      <c r="AN39" s="55">
        <f t="shared" si="19"/>
        <v>-0.7726930199999984</v>
      </c>
      <c r="AO39" s="55">
        <f t="shared" si="20"/>
        <v>1.0408400116279068E-2</v>
      </c>
    </row>
    <row r="40" spans="1:41" ht="28.8" x14ac:dyDescent="0.3">
      <c r="A40" s="11">
        <v>1</v>
      </c>
      <c r="B40" s="5">
        <v>39</v>
      </c>
      <c r="C40" s="6" t="s">
        <v>53</v>
      </c>
      <c r="D40" s="5">
        <v>0</v>
      </c>
      <c r="E40" s="5" t="s">
        <v>27</v>
      </c>
      <c r="F40" s="5">
        <v>1</v>
      </c>
      <c r="G40" s="5" t="s">
        <v>28</v>
      </c>
      <c r="H40" s="7">
        <v>4</v>
      </c>
      <c r="I40" s="8">
        <v>19.8</v>
      </c>
      <c r="J40" s="7">
        <v>840</v>
      </c>
      <c r="K40" s="12">
        <v>0.84</v>
      </c>
      <c r="L40" s="20">
        <f t="shared" si="23"/>
        <v>118.8118811881188</v>
      </c>
      <c r="M40" s="7">
        <v>2.7</v>
      </c>
      <c r="N40" s="7">
        <v>17.100000000000001</v>
      </c>
      <c r="O40" s="7">
        <v>10</v>
      </c>
      <c r="P40" s="7">
        <v>1</v>
      </c>
      <c r="Q40" s="5">
        <v>10.1</v>
      </c>
      <c r="R40" s="5">
        <v>9.9</v>
      </c>
      <c r="S40" s="5">
        <v>9.6999999999999993</v>
      </c>
      <c r="T40" s="5">
        <v>11.3</v>
      </c>
      <c r="U40" s="5">
        <v>41</v>
      </c>
      <c r="V40" s="8">
        <v>10.25</v>
      </c>
      <c r="W40" s="5">
        <v>0.42</v>
      </c>
      <c r="X40" s="8">
        <v>10.67</v>
      </c>
      <c r="Y40" s="8">
        <v>21.34</v>
      </c>
      <c r="Z40" s="5" t="s">
        <v>66</v>
      </c>
      <c r="AA40" s="9" t="s">
        <v>55</v>
      </c>
      <c r="AB40" s="7">
        <v>1</v>
      </c>
      <c r="AC40" s="7"/>
      <c r="AD40" s="41">
        <f t="shared" si="7"/>
        <v>25.404761904761905</v>
      </c>
      <c r="AE40" s="7"/>
      <c r="AF40" s="10">
        <v>856</v>
      </c>
      <c r="AG40" s="10">
        <v>16</v>
      </c>
      <c r="AH40" s="10">
        <v>8</v>
      </c>
      <c r="AI40" s="58">
        <f t="shared" si="15"/>
        <v>16.576329599999998</v>
      </c>
      <c r="AJ40" s="58">
        <f t="shared" si="16"/>
        <v>4.7636704000000023</v>
      </c>
      <c r="AL40" s="55">
        <f t="shared" si="17"/>
        <v>19.090383999999993</v>
      </c>
      <c r="AM40" s="55">
        <f t="shared" si="18"/>
        <v>16.035922559999992</v>
      </c>
      <c r="AN40" s="55">
        <f t="shared" si="19"/>
        <v>5.3040774400000075</v>
      </c>
      <c r="AO40" s="55">
        <f t="shared" si="20"/>
        <v>7.5144904217432033E-3</v>
      </c>
    </row>
    <row r="41" spans="1:41" ht="28.8" hidden="1" x14ac:dyDescent="0.3">
      <c r="A41" s="11">
        <v>1</v>
      </c>
      <c r="B41" s="5">
        <v>40</v>
      </c>
      <c r="C41" s="6" t="s">
        <v>67</v>
      </c>
      <c r="D41" s="5">
        <v>20</v>
      </c>
      <c r="E41" s="5" t="s">
        <v>38</v>
      </c>
      <c r="F41" s="5">
        <v>2</v>
      </c>
      <c r="G41" s="5" t="s">
        <v>28</v>
      </c>
      <c r="H41" s="7">
        <v>4</v>
      </c>
      <c r="I41" s="8">
        <v>12.7</v>
      </c>
      <c r="J41" s="7">
        <v>330</v>
      </c>
      <c r="K41" s="12">
        <v>0.33</v>
      </c>
      <c r="L41" s="20">
        <f t="shared" ref="L41:L49" si="24">K41/0.00957</f>
        <v>34.482758620689658</v>
      </c>
      <c r="M41" s="7">
        <v>4.9000000000000004</v>
      </c>
      <c r="N41" s="7">
        <v>7.8</v>
      </c>
      <c r="O41" s="7">
        <v>10</v>
      </c>
      <c r="P41" s="7">
        <v>2</v>
      </c>
      <c r="Q41" s="5">
        <v>4.3</v>
      </c>
      <c r="R41" s="5">
        <v>3.2</v>
      </c>
      <c r="S41" s="5">
        <v>3.3</v>
      </c>
      <c r="T41" s="5">
        <v>4.5999999999999996</v>
      </c>
      <c r="U41" s="5">
        <v>15.4</v>
      </c>
      <c r="V41" s="8">
        <v>3.85</v>
      </c>
      <c r="W41" s="5">
        <v>0.16500000000000001</v>
      </c>
      <c r="X41" s="8">
        <v>4.0149999999999997</v>
      </c>
      <c r="Y41" s="8">
        <v>8.0299999999999994</v>
      </c>
      <c r="Z41" s="5" t="s">
        <v>68</v>
      </c>
      <c r="AA41" s="9" t="s">
        <v>69</v>
      </c>
      <c r="AB41" s="7">
        <v>1</v>
      </c>
      <c r="AC41" s="7"/>
      <c r="AD41" s="41">
        <f t="shared" si="7"/>
        <v>24.333333333333329</v>
      </c>
      <c r="AE41" s="7"/>
      <c r="AF41" s="10">
        <v>338</v>
      </c>
      <c r="AG41" s="10">
        <v>8</v>
      </c>
      <c r="AH41" s="10">
        <v>4</v>
      </c>
      <c r="AI41" s="58">
        <f t="shared" si="15"/>
        <v>8.8470399000000004</v>
      </c>
      <c r="AJ41" s="58">
        <f t="shared" si="16"/>
        <v>-0.81703990000000104</v>
      </c>
      <c r="AL41" s="55">
        <f t="shared" si="17"/>
        <v>27.457545999999997</v>
      </c>
      <c r="AM41" s="55">
        <f t="shared" si="18"/>
        <v>9.0609901799999992</v>
      </c>
      <c r="AN41" s="55">
        <f t="shared" si="19"/>
        <v>-1.0309901799999999</v>
      </c>
      <c r="AO41" s="55">
        <f t="shared" si="20"/>
        <v>1.1283923013698632E-2</v>
      </c>
    </row>
    <row r="42" spans="1:41" ht="28.8" hidden="1" x14ac:dyDescent="0.3">
      <c r="A42" s="11">
        <v>1</v>
      </c>
      <c r="B42" s="5">
        <v>41</v>
      </c>
      <c r="C42" s="6" t="s">
        <v>67</v>
      </c>
      <c r="D42" s="5">
        <v>0</v>
      </c>
      <c r="E42" s="5" t="s">
        <v>38</v>
      </c>
      <c r="F42" s="5">
        <v>2</v>
      </c>
      <c r="G42" s="5" t="s">
        <v>28</v>
      </c>
      <c r="H42" s="7">
        <v>4</v>
      </c>
      <c r="I42" s="8">
        <v>15.7</v>
      </c>
      <c r="J42" s="7">
        <v>440</v>
      </c>
      <c r="K42" s="12">
        <v>0.44</v>
      </c>
      <c r="L42" s="20">
        <f t="shared" si="24"/>
        <v>45.977011494252871</v>
      </c>
      <c r="M42" s="7">
        <v>5.3</v>
      </c>
      <c r="N42" s="7">
        <v>10.4</v>
      </c>
      <c r="O42" s="7">
        <v>10</v>
      </c>
      <c r="P42" s="7">
        <v>2</v>
      </c>
      <c r="Q42" s="5">
        <v>6.1</v>
      </c>
      <c r="R42" s="5">
        <v>6.6</v>
      </c>
      <c r="S42" s="5">
        <v>3.1</v>
      </c>
      <c r="T42" s="5">
        <v>3.9</v>
      </c>
      <c r="U42" s="5">
        <v>19.7</v>
      </c>
      <c r="V42" s="8">
        <v>4.9249999999999998</v>
      </c>
      <c r="W42" s="5">
        <v>0.22</v>
      </c>
      <c r="X42" s="8">
        <v>5.1449999999999996</v>
      </c>
      <c r="Y42" s="8">
        <v>10.29</v>
      </c>
      <c r="Z42" s="5" t="s">
        <v>70</v>
      </c>
      <c r="AA42" s="9" t="s">
        <v>69</v>
      </c>
      <c r="AB42" s="7">
        <v>1</v>
      </c>
      <c r="AC42" s="7"/>
      <c r="AD42" s="41">
        <f t="shared" si="7"/>
        <v>23.386363636363633</v>
      </c>
      <c r="AE42" s="7"/>
      <c r="AF42" s="10">
        <v>461</v>
      </c>
      <c r="AG42" s="10">
        <v>21</v>
      </c>
      <c r="AH42" s="10">
        <v>10.5</v>
      </c>
      <c r="AI42" s="58">
        <f t="shared" si="15"/>
        <v>10.919337599999999</v>
      </c>
      <c r="AJ42" s="58">
        <f t="shared" si="16"/>
        <v>-0.6293375999999995</v>
      </c>
      <c r="AL42" s="55">
        <f t="shared" si="17"/>
        <v>24.854703999999998</v>
      </c>
      <c r="AM42" s="55">
        <f t="shared" si="18"/>
        <v>10.936069759999999</v>
      </c>
      <c r="AN42" s="55">
        <f t="shared" si="19"/>
        <v>-0.6460697599999996</v>
      </c>
      <c r="AO42" s="55">
        <f t="shared" si="20"/>
        <v>1.0627861768707482E-2</v>
      </c>
    </row>
    <row r="43" spans="1:41" ht="28.8" hidden="1" x14ac:dyDescent="0.3">
      <c r="A43" s="11">
        <v>1</v>
      </c>
      <c r="B43" s="5">
        <v>42</v>
      </c>
      <c r="C43" s="6" t="s">
        <v>67</v>
      </c>
      <c r="D43" s="5">
        <v>20</v>
      </c>
      <c r="E43" s="5" t="s">
        <v>38</v>
      </c>
      <c r="F43" s="5">
        <v>2</v>
      </c>
      <c r="G43" s="5" t="s">
        <v>28</v>
      </c>
      <c r="H43" s="7">
        <v>4</v>
      </c>
      <c r="I43" s="8">
        <v>18.5</v>
      </c>
      <c r="J43" s="7">
        <v>440</v>
      </c>
      <c r="K43" s="12">
        <v>0.44</v>
      </c>
      <c r="L43" s="20">
        <f t="shared" si="24"/>
        <v>45.977011494252871</v>
      </c>
      <c r="M43" s="7">
        <v>4.4000000000000004</v>
      </c>
      <c r="N43" s="7">
        <v>14.1</v>
      </c>
      <c r="O43" s="7">
        <v>10</v>
      </c>
      <c r="P43" s="7">
        <v>2</v>
      </c>
      <c r="Q43" s="5">
        <v>6.1</v>
      </c>
      <c r="R43" s="5">
        <v>6.6</v>
      </c>
      <c r="S43" s="5">
        <v>3.1</v>
      </c>
      <c r="T43" s="5">
        <v>3.9</v>
      </c>
      <c r="U43" s="5">
        <v>19.7</v>
      </c>
      <c r="V43" s="8">
        <v>4.9249999999999998</v>
      </c>
      <c r="W43" s="5">
        <v>0.22</v>
      </c>
      <c r="X43" s="8">
        <v>5.1449999999999996</v>
      </c>
      <c r="Y43" s="8">
        <v>10.29</v>
      </c>
      <c r="Z43" s="5" t="s">
        <v>71</v>
      </c>
      <c r="AA43" s="9" t="s">
        <v>69</v>
      </c>
      <c r="AB43" s="7">
        <v>1</v>
      </c>
      <c r="AC43" s="7"/>
      <c r="AD43" s="41">
        <f t="shared" si="7"/>
        <v>23.386363636363633</v>
      </c>
      <c r="AE43" s="7"/>
      <c r="AF43" s="10">
        <v>490</v>
      </c>
      <c r="AG43" s="10">
        <v>50</v>
      </c>
      <c r="AH43" s="10">
        <v>25</v>
      </c>
      <c r="AI43" s="58">
        <f t="shared" si="15"/>
        <v>10.919337599999999</v>
      </c>
      <c r="AJ43" s="58">
        <f t="shared" si="16"/>
        <v>-0.6293375999999995</v>
      </c>
      <c r="AL43" s="55">
        <f t="shared" si="17"/>
        <v>24.854703999999998</v>
      </c>
      <c r="AM43" s="55">
        <f t="shared" si="18"/>
        <v>10.936069759999999</v>
      </c>
      <c r="AN43" s="55">
        <f t="shared" si="19"/>
        <v>-0.6460697599999996</v>
      </c>
      <c r="AO43" s="55">
        <f t="shared" si="20"/>
        <v>1.0627861768707482E-2</v>
      </c>
    </row>
    <row r="44" spans="1:41" ht="28.8" hidden="1" x14ac:dyDescent="0.3">
      <c r="A44" s="11">
        <v>1</v>
      </c>
      <c r="B44" s="5">
        <v>43</v>
      </c>
      <c r="C44" s="6" t="s">
        <v>67</v>
      </c>
      <c r="D44" s="5">
        <v>30</v>
      </c>
      <c r="E44" s="5" t="s">
        <v>38</v>
      </c>
      <c r="F44" s="5">
        <v>2</v>
      </c>
      <c r="G44" s="5" t="s">
        <v>28</v>
      </c>
      <c r="H44" s="7">
        <v>4</v>
      </c>
      <c r="I44" s="8">
        <v>14.8</v>
      </c>
      <c r="J44" s="7">
        <v>400</v>
      </c>
      <c r="K44" s="12">
        <v>0.4</v>
      </c>
      <c r="L44" s="20">
        <f t="shared" si="24"/>
        <v>41.797283176593524</v>
      </c>
      <c r="M44" s="7">
        <v>3.8</v>
      </c>
      <c r="N44" s="13">
        <v>11</v>
      </c>
      <c r="O44" s="7">
        <v>10</v>
      </c>
      <c r="P44" s="7">
        <v>2</v>
      </c>
      <c r="Q44" s="5">
        <v>5.4</v>
      </c>
      <c r="R44" s="5">
        <v>6.4</v>
      </c>
      <c r="S44" s="5">
        <v>7.5</v>
      </c>
      <c r="T44" s="5">
        <v>2.8</v>
      </c>
      <c r="U44" s="5">
        <v>22.1</v>
      </c>
      <c r="V44" s="8">
        <v>5.5250000000000004</v>
      </c>
      <c r="W44" s="5">
        <v>0.2</v>
      </c>
      <c r="X44" s="8">
        <v>5.7250000000000005</v>
      </c>
      <c r="Y44" s="8">
        <v>11.450000000000001</v>
      </c>
      <c r="Z44" s="5" t="s">
        <v>72</v>
      </c>
      <c r="AA44" s="9" t="s">
        <v>69</v>
      </c>
      <c r="AB44" s="7">
        <v>1</v>
      </c>
      <c r="AC44" s="7" t="s">
        <v>73</v>
      </c>
      <c r="AD44" s="41">
        <f t="shared" si="7"/>
        <v>28.625</v>
      </c>
      <c r="AE44" s="7"/>
      <c r="AF44" s="10">
        <v>437</v>
      </c>
      <c r="AG44" s="10">
        <v>37</v>
      </c>
      <c r="AH44" s="10">
        <v>18.5</v>
      </c>
      <c r="AI44" s="58">
        <f t="shared" si="15"/>
        <v>10.191559999999999</v>
      </c>
      <c r="AJ44" s="58">
        <f t="shared" si="16"/>
        <v>1.258440000000002</v>
      </c>
      <c r="AL44" s="55">
        <f t="shared" si="17"/>
        <v>25.750399999999999</v>
      </c>
      <c r="AM44" s="55">
        <f t="shared" si="18"/>
        <v>10.30016</v>
      </c>
      <c r="AN44" s="55">
        <f t="shared" si="19"/>
        <v>1.1498400000000011</v>
      </c>
      <c r="AO44" s="55">
        <f t="shared" si="20"/>
        <v>8.9957729257641918E-3</v>
      </c>
    </row>
    <row r="45" spans="1:41" ht="28.8" hidden="1" x14ac:dyDescent="0.3">
      <c r="A45" s="11">
        <v>1</v>
      </c>
      <c r="B45" s="5">
        <v>44</v>
      </c>
      <c r="C45" s="6" t="s">
        <v>67</v>
      </c>
      <c r="D45" s="5">
        <v>25</v>
      </c>
      <c r="E45" s="5" t="s">
        <v>38</v>
      </c>
      <c r="F45" s="5">
        <v>2</v>
      </c>
      <c r="G45" s="5" t="s">
        <v>28</v>
      </c>
      <c r="H45" s="7">
        <v>4</v>
      </c>
      <c r="I45" s="8">
        <v>18.3</v>
      </c>
      <c r="J45" s="7">
        <v>450</v>
      </c>
      <c r="K45" s="12">
        <v>0.45</v>
      </c>
      <c r="L45" s="20">
        <f t="shared" si="24"/>
        <v>47.021943573667713</v>
      </c>
      <c r="M45" s="7">
        <v>4</v>
      </c>
      <c r="N45" s="13">
        <v>14.3</v>
      </c>
      <c r="O45" s="7">
        <v>10</v>
      </c>
      <c r="P45" s="7">
        <v>2</v>
      </c>
      <c r="Q45" s="5">
        <v>5</v>
      </c>
      <c r="R45" s="5">
        <v>5.7</v>
      </c>
      <c r="S45" s="5">
        <v>5</v>
      </c>
      <c r="T45" s="5">
        <v>3</v>
      </c>
      <c r="U45" s="5">
        <v>18.7</v>
      </c>
      <c r="V45" s="8">
        <v>4.6749999999999998</v>
      </c>
      <c r="W45" s="5">
        <v>0.22500000000000001</v>
      </c>
      <c r="X45" s="8">
        <v>4.8999999999999995</v>
      </c>
      <c r="Y45" s="8">
        <v>9.7999999999999989</v>
      </c>
      <c r="Z45" s="5" t="s">
        <v>74</v>
      </c>
      <c r="AA45" s="9" t="s">
        <v>69</v>
      </c>
      <c r="AB45" s="7">
        <v>1</v>
      </c>
      <c r="AC45" s="7" t="s">
        <v>75</v>
      </c>
      <c r="AD45" s="41">
        <f t="shared" si="7"/>
        <v>21.777777777777775</v>
      </c>
      <c r="AE45" s="7"/>
      <c r="AF45" s="10">
        <v>464</v>
      </c>
      <c r="AG45" s="10">
        <v>14</v>
      </c>
      <c r="AH45" s="10">
        <v>7</v>
      </c>
      <c r="AI45" s="58">
        <f t="shared" si="15"/>
        <v>11.096677499999998</v>
      </c>
      <c r="AJ45" s="58">
        <f t="shared" si="16"/>
        <v>-1.2966774999999995</v>
      </c>
      <c r="AL45" s="55">
        <f t="shared" si="17"/>
        <v>24.639849999999996</v>
      </c>
      <c r="AM45" s="55">
        <f t="shared" si="18"/>
        <v>11.087932499999999</v>
      </c>
      <c r="AN45" s="55">
        <f t="shared" si="19"/>
        <v>-1.2879325000000001</v>
      </c>
      <c r="AO45" s="55">
        <f t="shared" si="20"/>
        <v>1.1314216836734694E-2</v>
      </c>
    </row>
    <row r="46" spans="1:41" ht="28.8" hidden="1" x14ac:dyDescent="0.3">
      <c r="A46" s="11">
        <v>1</v>
      </c>
      <c r="B46" s="5">
        <v>45</v>
      </c>
      <c r="C46" s="6" t="s">
        <v>67</v>
      </c>
      <c r="D46" s="5">
        <v>40</v>
      </c>
      <c r="E46" s="5" t="s">
        <v>38</v>
      </c>
      <c r="F46" s="5">
        <v>2</v>
      </c>
      <c r="G46" s="5" t="s">
        <v>28</v>
      </c>
      <c r="H46" s="7">
        <v>4</v>
      </c>
      <c r="I46" s="8">
        <v>14.1</v>
      </c>
      <c r="J46" s="7">
        <v>470</v>
      </c>
      <c r="K46" s="12">
        <v>0.47</v>
      </c>
      <c r="L46" s="20">
        <f t="shared" si="24"/>
        <v>49.111807732497383</v>
      </c>
      <c r="M46" s="7">
        <v>3.5</v>
      </c>
      <c r="N46" s="13">
        <v>10.6</v>
      </c>
      <c r="O46" s="7">
        <v>10</v>
      </c>
      <c r="P46" s="7">
        <v>2</v>
      </c>
      <c r="Q46" s="5">
        <v>5.6</v>
      </c>
      <c r="R46" s="5">
        <v>5.4</v>
      </c>
      <c r="S46" s="5">
        <v>5.8</v>
      </c>
      <c r="T46" s="5">
        <v>4.9000000000000004</v>
      </c>
      <c r="U46" s="5">
        <v>21.700000000000003</v>
      </c>
      <c r="V46" s="8">
        <v>5.4250000000000007</v>
      </c>
      <c r="W46" s="5">
        <v>0.23499999999999999</v>
      </c>
      <c r="X46" s="8">
        <v>5.660000000000001</v>
      </c>
      <c r="Y46" s="8">
        <v>11.320000000000002</v>
      </c>
      <c r="Z46" s="5" t="s">
        <v>76</v>
      </c>
      <c r="AA46" s="9" t="s">
        <v>69</v>
      </c>
      <c r="AB46" s="7">
        <v>1</v>
      </c>
      <c r="AC46" s="7"/>
      <c r="AD46" s="41">
        <f t="shared" si="7"/>
        <v>24.085106382978729</v>
      </c>
      <c r="AE46" s="7"/>
      <c r="AF46" s="10">
        <v>492</v>
      </c>
      <c r="AG46" s="10">
        <v>22</v>
      </c>
      <c r="AH46" s="10">
        <v>11</v>
      </c>
      <c r="AI46" s="58">
        <f t="shared" si="15"/>
        <v>11.445831899999998</v>
      </c>
      <c r="AJ46" s="58">
        <f t="shared" si="16"/>
        <v>-0.12583189999999611</v>
      </c>
      <c r="AL46" s="55">
        <f t="shared" si="17"/>
        <v>24.221025999999998</v>
      </c>
      <c r="AM46" s="55">
        <f t="shared" si="18"/>
        <v>11.383882219999998</v>
      </c>
      <c r="AN46" s="55">
        <f t="shared" si="19"/>
        <v>-6.3882219999996437E-2</v>
      </c>
      <c r="AO46" s="55">
        <f t="shared" si="20"/>
        <v>1.00564330565371E-2</v>
      </c>
    </row>
    <row r="47" spans="1:41" ht="28.8" x14ac:dyDescent="0.3">
      <c r="A47" s="11">
        <v>1</v>
      </c>
      <c r="B47" s="5">
        <v>46</v>
      </c>
      <c r="C47" s="6" t="s">
        <v>77</v>
      </c>
      <c r="D47" s="5">
        <v>20</v>
      </c>
      <c r="E47" s="5" t="s">
        <v>38</v>
      </c>
      <c r="F47" s="5">
        <v>2</v>
      </c>
      <c r="G47" s="5" t="s">
        <v>28</v>
      </c>
      <c r="H47" s="7">
        <v>4</v>
      </c>
      <c r="I47" s="8">
        <v>20.6</v>
      </c>
      <c r="J47" s="7">
        <v>750</v>
      </c>
      <c r="K47" s="12">
        <v>0.75</v>
      </c>
      <c r="L47" s="20">
        <f t="shared" si="24"/>
        <v>78.369905956112845</v>
      </c>
      <c r="M47" s="7">
        <v>5.4</v>
      </c>
      <c r="N47" s="13">
        <v>15.2</v>
      </c>
      <c r="O47" s="7">
        <v>10</v>
      </c>
      <c r="P47" s="7">
        <v>1</v>
      </c>
      <c r="Q47" s="5">
        <v>8.4</v>
      </c>
      <c r="R47" s="5">
        <v>8.5</v>
      </c>
      <c r="S47" s="5">
        <v>9.6999999999999993</v>
      </c>
      <c r="T47" s="5">
        <v>6.8</v>
      </c>
      <c r="U47" s="5">
        <v>33.4</v>
      </c>
      <c r="V47" s="8">
        <v>8.35</v>
      </c>
      <c r="W47" s="5">
        <v>0.375</v>
      </c>
      <c r="X47" s="8">
        <v>8.7249999999999996</v>
      </c>
      <c r="Y47" s="8">
        <v>17.45</v>
      </c>
      <c r="Z47" s="5" t="s">
        <v>78</v>
      </c>
      <c r="AA47" s="11" t="s">
        <v>79</v>
      </c>
      <c r="AB47" s="7">
        <v>1</v>
      </c>
      <c r="AC47" s="7" t="s">
        <v>80</v>
      </c>
      <c r="AD47" s="41">
        <f t="shared" si="7"/>
        <v>23.266666666666666</v>
      </c>
      <c r="AE47" s="7"/>
      <c r="AF47" s="10">
        <v>755</v>
      </c>
      <c r="AG47" s="10">
        <v>5</v>
      </c>
      <c r="AH47" s="10">
        <v>2.5</v>
      </c>
      <c r="AI47" s="58">
        <f t="shared" si="15"/>
        <v>15.560437499999997</v>
      </c>
      <c r="AJ47" s="58">
        <f t="shared" si="16"/>
        <v>1.889562500000002</v>
      </c>
      <c r="AL47" s="55">
        <f t="shared" si="17"/>
        <v>19.881249999999994</v>
      </c>
      <c r="AM47" s="55">
        <f t="shared" si="18"/>
        <v>14.910937499999996</v>
      </c>
      <c r="AN47" s="55">
        <f t="shared" si="19"/>
        <v>2.5390625000000036</v>
      </c>
      <c r="AO47" s="55">
        <f t="shared" si="20"/>
        <v>8.5449498567335223E-3</v>
      </c>
    </row>
    <row r="48" spans="1:41" ht="28.8" hidden="1" x14ac:dyDescent="0.3">
      <c r="A48" s="11">
        <v>1</v>
      </c>
      <c r="B48" s="5">
        <v>47</v>
      </c>
      <c r="C48" s="6" t="s">
        <v>81</v>
      </c>
      <c r="D48" s="5">
        <v>0</v>
      </c>
      <c r="E48" s="5" t="s">
        <v>38</v>
      </c>
      <c r="F48" s="5">
        <v>2</v>
      </c>
      <c r="G48" s="5" t="s">
        <v>28</v>
      </c>
      <c r="H48" s="7">
        <v>4</v>
      </c>
      <c r="I48" s="8">
        <v>14.9</v>
      </c>
      <c r="J48" s="7">
        <v>430</v>
      </c>
      <c r="K48" s="12">
        <v>0.43</v>
      </c>
      <c r="L48" s="20">
        <f t="shared" si="24"/>
        <v>44.932079414838036</v>
      </c>
      <c r="M48" s="7">
        <v>3.2</v>
      </c>
      <c r="N48" s="13">
        <v>11.7</v>
      </c>
      <c r="O48" s="7">
        <v>0</v>
      </c>
      <c r="P48" s="7">
        <v>0</v>
      </c>
      <c r="Q48" s="5">
        <v>3.5</v>
      </c>
      <c r="R48" s="5">
        <v>5.6</v>
      </c>
      <c r="S48" s="5">
        <v>5.2</v>
      </c>
      <c r="T48" s="5">
        <v>4.4000000000000004</v>
      </c>
      <c r="U48" s="5">
        <v>18.700000000000003</v>
      </c>
      <c r="V48" s="8">
        <v>4.6750000000000007</v>
      </c>
      <c r="W48" s="5">
        <v>0.215</v>
      </c>
      <c r="X48" s="8">
        <v>4.8900000000000006</v>
      </c>
      <c r="Y48" s="8">
        <v>9.7800000000000011</v>
      </c>
      <c r="Z48" s="5" t="s">
        <v>82</v>
      </c>
      <c r="AA48" s="11" t="s">
        <v>79</v>
      </c>
      <c r="AB48" s="7">
        <v>1</v>
      </c>
      <c r="AC48" s="7" t="s">
        <v>80</v>
      </c>
      <c r="AD48" s="41">
        <f t="shared" si="7"/>
        <v>22.744186046511629</v>
      </c>
      <c r="AE48" s="7"/>
      <c r="AF48" s="10">
        <v>449</v>
      </c>
      <c r="AG48" s="10">
        <v>19</v>
      </c>
      <c r="AH48" s="10">
        <v>9.5</v>
      </c>
      <c r="AI48" s="58">
        <f t="shared" si="15"/>
        <v>10.7401559</v>
      </c>
      <c r="AJ48" s="58">
        <f t="shared" si="16"/>
        <v>-0.9601558999999984</v>
      </c>
      <c r="AL48" s="55">
        <f t="shared" si="17"/>
        <v>25.073185999999996</v>
      </c>
      <c r="AM48" s="55">
        <f t="shared" si="18"/>
        <v>10.781469979999999</v>
      </c>
      <c r="AN48" s="55">
        <f t="shared" si="19"/>
        <v>-1.0014699799999978</v>
      </c>
      <c r="AO48" s="55">
        <f t="shared" si="20"/>
        <v>1.1023997934560326E-2</v>
      </c>
    </row>
    <row r="49" spans="1:41" ht="28.8" hidden="1" x14ac:dyDescent="0.3">
      <c r="A49" s="11">
        <v>1</v>
      </c>
      <c r="B49" s="5">
        <v>48</v>
      </c>
      <c r="C49" s="6" t="s">
        <v>81</v>
      </c>
      <c r="D49" s="5">
        <v>0</v>
      </c>
      <c r="E49" s="5" t="s">
        <v>38</v>
      </c>
      <c r="F49" s="5">
        <v>2</v>
      </c>
      <c r="G49" s="5" t="s">
        <v>28</v>
      </c>
      <c r="H49" s="7">
        <v>4</v>
      </c>
      <c r="I49" s="8">
        <v>12.9</v>
      </c>
      <c r="J49" s="7">
        <v>380</v>
      </c>
      <c r="K49" s="12">
        <v>0.38</v>
      </c>
      <c r="L49" s="20">
        <f t="shared" si="24"/>
        <v>39.707419017763847</v>
      </c>
      <c r="M49" s="7">
        <v>2.4</v>
      </c>
      <c r="N49" s="13">
        <v>10.5</v>
      </c>
      <c r="O49" s="7">
        <v>0</v>
      </c>
      <c r="P49" s="7">
        <v>0</v>
      </c>
      <c r="Q49" s="5">
        <v>3.8</v>
      </c>
      <c r="R49" s="5">
        <v>4.4000000000000004</v>
      </c>
      <c r="S49" s="5">
        <v>6.7</v>
      </c>
      <c r="T49" s="5">
        <v>6.4</v>
      </c>
      <c r="U49" s="5">
        <v>21.299999999999997</v>
      </c>
      <c r="V49" s="8">
        <v>5.3249999999999993</v>
      </c>
      <c r="W49" s="5">
        <v>0.19</v>
      </c>
      <c r="X49" s="8">
        <v>5.5149999999999997</v>
      </c>
      <c r="Y49" s="8">
        <v>11.03</v>
      </c>
      <c r="Z49" s="5" t="s">
        <v>83</v>
      </c>
      <c r="AA49" s="11" t="s">
        <v>79</v>
      </c>
      <c r="AB49" s="7">
        <v>1</v>
      </c>
      <c r="AC49" s="7"/>
      <c r="AD49" s="41">
        <f t="shared" si="7"/>
        <v>29.026315789473681</v>
      </c>
      <c r="AE49" s="7"/>
      <c r="AF49" s="10">
        <v>401</v>
      </c>
      <c r="AG49" s="10">
        <v>21</v>
      </c>
      <c r="AH49" s="10">
        <v>10.5</v>
      </c>
      <c r="AI49" s="58">
        <f t="shared" si="15"/>
        <v>9.8166203999999997</v>
      </c>
      <c r="AJ49" s="58">
        <f t="shared" si="16"/>
        <v>1.2133795999999997</v>
      </c>
      <c r="AL49" s="55">
        <f t="shared" si="17"/>
        <v>26.220016000000001</v>
      </c>
      <c r="AM49" s="55">
        <f t="shared" si="18"/>
        <v>9.9636060799999999</v>
      </c>
      <c r="AN49" s="55">
        <f t="shared" si="19"/>
        <v>1.0663939199999994</v>
      </c>
      <c r="AO49" s="55">
        <f t="shared" si="20"/>
        <v>9.0331877425203991E-3</v>
      </c>
    </row>
    <row r="50" spans="1:41" ht="28.8" hidden="1" x14ac:dyDescent="0.3">
      <c r="A50" s="11">
        <v>1</v>
      </c>
      <c r="B50" s="5">
        <v>49</v>
      </c>
      <c r="C50" s="6" t="s">
        <v>84</v>
      </c>
      <c r="D50" s="5">
        <v>15</v>
      </c>
      <c r="E50" s="5" t="s">
        <v>38</v>
      </c>
      <c r="F50" s="5">
        <v>2</v>
      </c>
      <c r="G50" s="5" t="s">
        <v>184</v>
      </c>
      <c r="H50" s="7">
        <v>3</v>
      </c>
      <c r="I50" s="8">
        <v>8.8000000000000007</v>
      </c>
      <c r="J50" s="7">
        <v>190</v>
      </c>
      <c r="K50" s="12">
        <v>0.19</v>
      </c>
      <c r="L50" s="20">
        <f>K50/0.0083</f>
        <v>22.891566265060241</v>
      </c>
      <c r="M50" s="7">
        <v>1.7</v>
      </c>
      <c r="N50" s="13">
        <v>7.1</v>
      </c>
      <c r="O50" s="7">
        <v>0</v>
      </c>
      <c r="P50" s="7">
        <v>0</v>
      </c>
      <c r="Q50" s="5">
        <v>3.4</v>
      </c>
      <c r="R50" s="5">
        <v>3.2</v>
      </c>
      <c r="S50" s="5">
        <v>3.3</v>
      </c>
      <c r="T50" s="5">
        <v>2.7</v>
      </c>
      <c r="U50" s="5">
        <v>12.599999999999998</v>
      </c>
      <c r="V50" s="8">
        <v>3.1499999999999995</v>
      </c>
      <c r="W50" s="5">
        <v>9.5000000000000001E-2</v>
      </c>
      <c r="X50" s="8">
        <v>3.2449999999999997</v>
      </c>
      <c r="Y50" s="8">
        <v>6.4899999999999993</v>
      </c>
      <c r="Z50" s="5" t="s">
        <v>85</v>
      </c>
      <c r="AA50" s="11" t="s">
        <v>79</v>
      </c>
      <c r="AB50" s="7">
        <v>1</v>
      </c>
      <c r="AC50" s="7"/>
      <c r="AD50" s="41">
        <f t="shared" si="7"/>
        <v>34.157894736842103</v>
      </c>
      <c r="AE50" s="7"/>
      <c r="AF50" s="10">
        <v>215</v>
      </c>
      <c r="AG50" s="10">
        <v>25</v>
      </c>
      <c r="AH50" s="10">
        <v>12.5</v>
      </c>
      <c r="AI50" s="58">
        <f t="shared" si="15"/>
        <v>5.8872551000000009</v>
      </c>
      <c r="AJ50" s="58">
        <f t="shared" si="16"/>
        <v>0.60274489999999847</v>
      </c>
      <c r="AL50" s="55">
        <f t="shared" si="17"/>
        <v>31.405154</v>
      </c>
      <c r="AM50" s="55">
        <f t="shared" si="18"/>
        <v>5.9669792599999996</v>
      </c>
      <c r="AN50" s="55">
        <f t="shared" si="19"/>
        <v>0.52302073999999976</v>
      </c>
      <c r="AO50" s="55">
        <f t="shared" si="20"/>
        <v>9.1941128813559318E-3</v>
      </c>
    </row>
    <row r="51" spans="1:41" ht="28.8" x14ac:dyDescent="0.3">
      <c r="A51" s="11">
        <v>1</v>
      </c>
      <c r="B51" s="5">
        <v>50</v>
      </c>
      <c r="C51" s="6" t="s">
        <v>81</v>
      </c>
      <c r="D51" s="5">
        <v>0</v>
      </c>
      <c r="E51" s="5" t="s">
        <v>38</v>
      </c>
      <c r="F51" s="5">
        <v>2</v>
      </c>
      <c r="G51" s="5" t="s">
        <v>184</v>
      </c>
      <c r="H51" s="7">
        <v>3</v>
      </c>
      <c r="I51" s="8">
        <v>11.8</v>
      </c>
      <c r="J51" s="7">
        <v>240</v>
      </c>
      <c r="K51" s="12">
        <v>0.24</v>
      </c>
      <c r="L51" s="20">
        <f>K51/0.0083</f>
        <v>28.915662650602407</v>
      </c>
      <c r="M51" s="7">
        <v>2.8</v>
      </c>
      <c r="N51" s="13">
        <v>9</v>
      </c>
      <c r="O51" s="7">
        <v>5</v>
      </c>
      <c r="P51" s="7">
        <v>1</v>
      </c>
      <c r="Q51" s="5">
        <v>4.4000000000000004</v>
      </c>
      <c r="R51" s="5">
        <v>4.4000000000000004</v>
      </c>
      <c r="S51" s="5">
        <v>3.6</v>
      </c>
      <c r="T51" s="5">
        <v>2.2000000000000002</v>
      </c>
      <c r="U51" s="5">
        <v>14.600000000000001</v>
      </c>
      <c r="V51" s="8">
        <v>3.6500000000000004</v>
      </c>
      <c r="W51" s="5">
        <v>0.12</v>
      </c>
      <c r="X51" s="8">
        <v>3.7700000000000005</v>
      </c>
      <c r="Y51" s="8">
        <v>7.5400000000000009</v>
      </c>
      <c r="Z51" s="5" t="s">
        <v>86</v>
      </c>
      <c r="AA51" s="11" t="s">
        <v>79</v>
      </c>
      <c r="AB51" s="7">
        <v>1</v>
      </c>
      <c r="AC51" s="7"/>
      <c r="AD51" s="41">
        <f t="shared" si="7"/>
        <v>31.416666666666671</v>
      </c>
      <c r="AE51" s="7"/>
      <c r="AF51" s="10">
        <v>244</v>
      </c>
      <c r="AG51" s="10">
        <v>4</v>
      </c>
      <c r="AH51" s="10">
        <v>2</v>
      </c>
      <c r="AI51" s="58">
        <f t="shared" si="15"/>
        <v>6.9857616</v>
      </c>
      <c r="AJ51" s="58">
        <f t="shared" si="16"/>
        <v>0.55423840000000091</v>
      </c>
      <c r="AL51" s="55">
        <f t="shared" si="17"/>
        <v>29.913664000000001</v>
      </c>
      <c r="AM51" s="55">
        <f t="shared" si="18"/>
        <v>7.1792793599999998</v>
      </c>
      <c r="AN51" s="55">
        <f t="shared" si="19"/>
        <v>0.36072064000000115</v>
      </c>
      <c r="AO51" s="55">
        <f t="shared" si="20"/>
        <v>9.521590663129971E-3</v>
      </c>
    </row>
    <row r="52" spans="1:41" ht="28.8" hidden="1" x14ac:dyDescent="0.3">
      <c r="A52" s="11">
        <v>1</v>
      </c>
      <c r="B52" s="5">
        <v>51</v>
      </c>
      <c r="C52" s="6" t="s">
        <v>87</v>
      </c>
      <c r="D52" s="5">
        <v>0</v>
      </c>
      <c r="E52" s="5" t="s">
        <v>27</v>
      </c>
      <c r="F52" s="5">
        <v>1</v>
      </c>
      <c r="G52" s="5" t="s">
        <v>184</v>
      </c>
      <c r="H52" s="7">
        <v>3</v>
      </c>
      <c r="I52" s="8">
        <v>14.5</v>
      </c>
      <c r="J52" s="7">
        <v>320</v>
      </c>
      <c r="K52" s="12">
        <v>0.32</v>
      </c>
      <c r="L52" s="20">
        <f>K52/0.011</f>
        <v>29.090909090909093</v>
      </c>
      <c r="M52" s="7">
        <v>3.9</v>
      </c>
      <c r="N52" s="13">
        <v>10.6</v>
      </c>
      <c r="O52" s="7">
        <v>0</v>
      </c>
      <c r="P52" s="7">
        <v>0</v>
      </c>
      <c r="Q52" s="5">
        <v>3.6</v>
      </c>
      <c r="R52" s="5">
        <v>5.8</v>
      </c>
      <c r="S52" s="5">
        <v>5.6</v>
      </c>
      <c r="T52" s="5">
        <v>3.2</v>
      </c>
      <c r="U52" s="5">
        <v>18.2</v>
      </c>
      <c r="V52" s="8">
        <v>4.55</v>
      </c>
      <c r="W52" s="5">
        <v>0.16</v>
      </c>
      <c r="X52" s="8">
        <v>4.71</v>
      </c>
      <c r="Y52" s="8">
        <v>9.42</v>
      </c>
      <c r="Z52" s="5" t="s">
        <v>88</v>
      </c>
      <c r="AA52" s="11" t="s">
        <v>79</v>
      </c>
      <c r="AB52" s="7">
        <v>1</v>
      </c>
      <c r="AC52" s="7"/>
      <c r="AD52" s="41">
        <f t="shared" si="7"/>
        <v>29.4375</v>
      </c>
      <c r="AE52" s="7"/>
      <c r="AF52" s="10">
        <v>336</v>
      </c>
      <c r="AG52" s="10">
        <v>16</v>
      </c>
      <c r="AH52" s="10">
        <v>8</v>
      </c>
      <c r="AI52" s="58">
        <f t="shared" si="15"/>
        <v>8.6475983999999979</v>
      </c>
      <c r="AJ52" s="58">
        <f t="shared" si="16"/>
        <v>0.77240160000000202</v>
      </c>
      <c r="AL52" s="55">
        <f t="shared" si="17"/>
        <v>27.715935999999996</v>
      </c>
      <c r="AM52" s="55">
        <f t="shared" si="18"/>
        <v>8.8690995199999989</v>
      </c>
      <c r="AN52" s="55">
        <f t="shared" si="19"/>
        <v>0.55090048000000102</v>
      </c>
      <c r="AO52" s="55">
        <f t="shared" si="20"/>
        <v>9.4151799575371529E-3</v>
      </c>
    </row>
    <row r="53" spans="1:41" ht="28.8" x14ac:dyDescent="0.3">
      <c r="A53" s="11">
        <v>1</v>
      </c>
      <c r="B53" s="5">
        <v>52</v>
      </c>
      <c r="C53" s="6" t="s">
        <v>87</v>
      </c>
      <c r="D53" s="5">
        <v>5</v>
      </c>
      <c r="E53" s="5" t="s">
        <v>38</v>
      </c>
      <c r="F53" s="5">
        <v>2</v>
      </c>
      <c r="G53" s="5" t="s">
        <v>184</v>
      </c>
      <c r="H53" s="7">
        <v>3</v>
      </c>
      <c r="I53" s="8">
        <v>8.8000000000000007</v>
      </c>
      <c r="J53" s="7">
        <v>270</v>
      </c>
      <c r="K53" s="12">
        <v>0.27</v>
      </c>
      <c r="L53" s="20">
        <f>K53/0.0083</f>
        <v>32.53012048192771</v>
      </c>
      <c r="M53" s="7">
        <v>2.4</v>
      </c>
      <c r="N53" s="13">
        <v>6.4</v>
      </c>
      <c r="O53" s="7">
        <v>5</v>
      </c>
      <c r="P53" s="7">
        <v>1</v>
      </c>
      <c r="Q53" s="5">
        <v>4.5</v>
      </c>
      <c r="R53" s="5">
        <v>3</v>
      </c>
      <c r="S53" s="5">
        <v>3.7</v>
      </c>
      <c r="T53" s="5">
        <v>4</v>
      </c>
      <c r="U53" s="5">
        <v>15.2</v>
      </c>
      <c r="V53" s="8">
        <v>3.8</v>
      </c>
      <c r="W53" s="5">
        <v>0.13500000000000001</v>
      </c>
      <c r="X53" s="8">
        <v>3.9349999999999996</v>
      </c>
      <c r="Y53" s="8">
        <v>7.8699999999999992</v>
      </c>
      <c r="Z53" s="5" t="s">
        <v>89</v>
      </c>
      <c r="AA53" s="11" t="s">
        <v>79</v>
      </c>
      <c r="AB53" s="7">
        <v>1</v>
      </c>
      <c r="AC53" s="7"/>
      <c r="AD53" s="41">
        <f t="shared" si="7"/>
        <v>29.148148148148142</v>
      </c>
      <c r="AE53" s="7"/>
      <c r="AF53" s="10">
        <v>293</v>
      </c>
      <c r="AG53" s="10">
        <v>23</v>
      </c>
      <c r="AH53" s="10">
        <v>11.5</v>
      </c>
      <c r="AI53" s="58">
        <f t="shared" si="15"/>
        <v>7.6227639000000007</v>
      </c>
      <c r="AJ53" s="58">
        <f t="shared" si="16"/>
        <v>0.24723609999999852</v>
      </c>
      <c r="AL53" s="55">
        <f t="shared" si="17"/>
        <v>29.062306</v>
      </c>
      <c r="AM53" s="55">
        <f t="shared" si="18"/>
        <v>7.8468226200000002</v>
      </c>
      <c r="AN53" s="55">
        <f t="shared" si="19"/>
        <v>2.3177379999999026E-2</v>
      </c>
      <c r="AO53" s="55">
        <f t="shared" si="20"/>
        <v>9.9705497077509555E-3</v>
      </c>
    </row>
    <row r="54" spans="1:41" ht="28.8" x14ac:dyDescent="0.3">
      <c r="A54" s="11">
        <v>1</v>
      </c>
      <c r="B54" s="5">
        <v>53</v>
      </c>
      <c r="C54" s="6" t="s">
        <v>87</v>
      </c>
      <c r="D54" s="5">
        <v>12</v>
      </c>
      <c r="E54" s="5" t="s">
        <v>38</v>
      </c>
      <c r="F54" s="5">
        <v>2</v>
      </c>
      <c r="G54" s="5" t="s">
        <v>205</v>
      </c>
      <c r="H54" s="7">
        <v>2</v>
      </c>
      <c r="I54" s="8">
        <v>14.3</v>
      </c>
      <c r="J54" s="7">
        <v>390</v>
      </c>
      <c r="K54" s="12">
        <v>0.39</v>
      </c>
      <c r="L54" s="20">
        <f>K54/0.006</f>
        <v>65</v>
      </c>
      <c r="M54" s="7">
        <v>2.9</v>
      </c>
      <c r="N54" s="13">
        <v>11.4</v>
      </c>
      <c r="O54" s="7">
        <v>5</v>
      </c>
      <c r="P54" s="7">
        <v>1</v>
      </c>
      <c r="Q54" s="5">
        <v>4.5</v>
      </c>
      <c r="R54" s="5">
        <v>4.2</v>
      </c>
      <c r="S54" s="5">
        <v>4.3</v>
      </c>
      <c r="T54" s="5">
        <v>4.5999999999999996</v>
      </c>
      <c r="U54" s="5">
        <v>17.600000000000001</v>
      </c>
      <c r="V54" s="8">
        <v>4.4000000000000004</v>
      </c>
      <c r="W54" s="5">
        <v>0.19500000000000001</v>
      </c>
      <c r="X54" s="8">
        <v>4.5950000000000006</v>
      </c>
      <c r="Y54" s="8">
        <v>9.1900000000000013</v>
      </c>
      <c r="Z54" s="5" t="s">
        <v>90</v>
      </c>
      <c r="AA54" s="11" t="s">
        <v>79</v>
      </c>
      <c r="AB54" s="7">
        <v>1</v>
      </c>
      <c r="AC54" s="7"/>
      <c r="AD54" s="41">
        <f t="shared" si="7"/>
        <v>23.564102564102566</v>
      </c>
      <c r="AE54" s="7"/>
      <c r="AF54" s="10">
        <v>396</v>
      </c>
      <c r="AG54" s="10">
        <v>6</v>
      </c>
      <c r="AH54" s="10">
        <v>3</v>
      </c>
      <c r="AI54" s="58">
        <f t="shared" si="15"/>
        <v>10.005011099999999</v>
      </c>
      <c r="AJ54" s="58">
        <f t="shared" si="16"/>
        <v>-0.81501109999999777</v>
      </c>
      <c r="AL54" s="55">
        <f t="shared" si="17"/>
        <v>25.983394000000001</v>
      </c>
      <c r="AM54" s="55">
        <f t="shared" si="18"/>
        <v>10.13352366</v>
      </c>
      <c r="AN54" s="55">
        <f t="shared" si="19"/>
        <v>-0.94352365999999854</v>
      </c>
      <c r="AO54" s="55">
        <f t="shared" si="20"/>
        <v>1.1026685157780197E-2</v>
      </c>
    </row>
    <row r="55" spans="1:41" ht="28.8" hidden="1" x14ac:dyDescent="0.3">
      <c r="A55" s="11">
        <v>1</v>
      </c>
      <c r="B55" s="5">
        <v>54</v>
      </c>
      <c r="C55" s="6" t="s">
        <v>87</v>
      </c>
      <c r="D55" s="5">
        <v>0</v>
      </c>
      <c r="E55" s="5" t="s">
        <v>38</v>
      </c>
      <c r="F55" s="5">
        <v>2</v>
      </c>
      <c r="G55" s="5" t="s">
        <v>205</v>
      </c>
      <c r="H55" s="7">
        <v>2</v>
      </c>
      <c r="I55" s="8">
        <v>13.7</v>
      </c>
      <c r="J55" s="7">
        <v>410</v>
      </c>
      <c r="K55" s="12">
        <v>0.41</v>
      </c>
      <c r="L55" s="20">
        <f t="shared" ref="L55:L56" si="25">K55/0.006</f>
        <v>68.333333333333329</v>
      </c>
      <c r="M55" s="7">
        <v>2.7</v>
      </c>
      <c r="N55" s="13">
        <v>11</v>
      </c>
      <c r="O55" s="7">
        <v>0</v>
      </c>
      <c r="P55" s="7">
        <v>0</v>
      </c>
      <c r="Q55" s="5">
        <v>4.8</v>
      </c>
      <c r="R55" s="5">
        <v>5.7</v>
      </c>
      <c r="S55" s="5">
        <v>4.5</v>
      </c>
      <c r="T55" s="5">
        <v>4.5</v>
      </c>
      <c r="U55" s="5">
        <v>19.5</v>
      </c>
      <c r="V55" s="8">
        <v>4.875</v>
      </c>
      <c r="W55" s="5">
        <v>0.20499999999999999</v>
      </c>
      <c r="X55" s="8">
        <v>5.08</v>
      </c>
      <c r="Y55" s="8">
        <v>10.16</v>
      </c>
      <c r="Z55" s="5" t="s">
        <v>91</v>
      </c>
      <c r="AA55" s="11" t="s">
        <v>79</v>
      </c>
      <c r="AB55" s="7">
        <v>1</v>
      </c>
      <c r="AC55" s="7"/>
      <c r="AD55" s="41">
        <f t="shared" si="7"/>
        <v>24.780487804878049</v>
      </c>
      <c r="AE55" s="7"/>
      <c r="AF55" s="10">
        <v>419</v>
      </c>
      <c r="AG55" s="10">
        <v>9</v>
      </c>
      <c r="AH55" s="10">
        <v>4.5</v>
      </c>
      <c r="AI55" s="58">
        <f t="shared" si="15"/>
        <v>10.3762671</v>
      </c>
      <c r="AJ55" s="58">
        <f t="shared" si="16"/>
        <v>-0.2162670999999996</v>
      </c>
      <c r="AL55" s="55">
        <f t="shared" si="17"/>
        <v>25.521033999999997</v>
      </c>
      <c r="AM55" s="55">
        <f t="shared" si="18"/>
        <v>10.463623939999998</v>
      </c>
      <c r="AN55" s="55">
        <f t="shared" si="19"/>
        <v>-0.30362393999999782</v>
      </c>
      <c r="AO55" s="55">
        <f t="shared" si="20"/>
        <v>1.029884246062992E-2</v>
      </c>
    </row>
    <row r="56" spans="1:41" ht="28.8" x14ac:dyDescent="0.3">
      <c r="A56" s="11">
        <v>1</v>
      </c>
      <c r="B56" s="5">
        <v>55</v>
      </c>
      <c r="C56" s="6" t="s">
        <v>87</v>
      </c>
      <c r="D56" s="5">
        <v>5</v>
      </c>
      <c r="E56" s="5" t="s">
        <v>38</v>
      </c>
      <c r="F56" s="5">
        <v>2</v>
      </c>
      <c r="G56" s="5" t="s">
        <v>205</v>
      </c>
      <c r="H56" s="7">
        <v>2</v>
      </c>
      <c r="I56" s="8">
        <v>9.9</v>
      </c>
      <c r="J56" s="7">
        <v>340</v>
      </c>
      <c r="K56" s="12">
        <v>0.34</v>
      </c>
      <c r="L56" s="20">
        <f t="shared" si="25"/>
        <v>56.666666666666671</v>
      </c>
      <c r="M56" s="7">
        <v>2.8</v>
      </c>
      <c r="N56" s="13">
        <v>7.1</v>
      </c>
      <c r="O56" s="7">
        <v>5</v>
      </c>
      <c r="P56" s="7">
        <v>1</v>
      </c>
      <c r="Q56" s="5">
        <v>5.5</v>
      </c>
      <c r="R56" s="5">
        <v>4.5999999999999996</v>
      </c>
      <c r="S56" s="5">
        <v>3.4</v>
      </c>
      <c r="T56" s="5">
        <v>5.4</v>
      </c>
      <c r="U56" s="5">
        <v>18.899999999999999</v>
      </c>
      <c r="V56" s="8">
        <v>4.7249999999999996</v>
      </c>
      <c r="W56" s="5">
        <v>0.17</v>
      </c>
      <c r="X56" s="8">
        <v>4.8949999999999996</v>
      </c>
      <c r="Y56" s="8">
        <v>9.7899999999999991</v>
      </c>
      <c r="Z56" s="5" t="s">
        <v>92</v>
      </c>
      <c r="AA56" s="11" t="s">
        <v>79</v>
      </c>
      <c r="AB56" s="7">
        <v>1</v>
      </c>
      <c r="AC56" s="7" t="s">
        <v>93</v>
      </c>
      <c r="AD56" s="41">
        <f t="shared" si="7"/>
        <v>28.794117647058819</v>
      </c>
      <c r="AE56" s="7"/>
      <c r="AF56" s="10">
        <v>355</v>
      </c>
      <c r="AG56" s="10">
        <v>15</v>
      </c>
      <c r="AH56" s="10">
        <v>7.5</v>
      </c>
      <c r="AI56" s="58">
        <f t="shared" si="15"/>
        <v>9.0446396</v>
      </c>
      <c r="AJ56" s="58">
        <f t="shared" si="16"/>
        <v>0.74536039999999915</v>
      </c>
      <c r="AL56" s="55">
        <f t="shared" si="17"/>
        <v>27.202783999999994</v>
      </c>
      <c r="AM56" s="55">
        <f t="shared" si="18"/>
        <v>9.2489465599999985</v>
      </c>
      <c r="AN56" s="55">
        <f t="shared" si="19"/>
        <v>0.54105344000000066</v>
      </c>
      <c r="AO56" s="55">
        <f t="shared" si="20"/>
        <v>9.4473407150153215E-3</v>
      </c>
    </row>
    <row r="57" spans="1:41" ht="28.8" hidden="1" x14ac:dyDescent="0.3">
      <c r="A57" s="11">
        <v>1</v>
      </c>
      <c r="B57" s="5">
        <v>56</v>
      </c>
      <c r="C57" s="6" t="s">
        <v>87</v>
      </c>
      <c r="D57" s="5">
        <v>10</v>
      </c>
      <c r="E57" s="5" t="s">
        <v>38</v>
      </c>
      <c r="F57" s="5">
        <v>2</v>
      </c>
      <c r="G57" s="5" t="s">
        <v>28</v>
      </c>
      <c r="H57" s="7">
        <v>4</v>
      </c>
      <c r="I57" s="8">
        <v>14.5</v>
      </c>
      <c r="J57" s="7">
        <v>490</v>
      </c>
      <c r="K57" s="12">
        <v>0.49</v>
      </c>
      <c r="L57" s="20">
        <f t="shared" ref="L57:L58" si="26">K57/0.00957</f>
        <v>51.201671891327059</v>
      </c>
      <c r="M57" s="7">
        <v>3.1</v>
      </c>
      <c r="N57" s="13">
        <v>11.4</v>
      </c>
      <c r="O57" s="7">
        <v>10</v>
      </c>
      <c r="P57" s="7">
        <v>4</v>
      </c>
      <c r="Q57" s="5">
        <v>3</v>
      </c>
      <c r="R57" s="5">
        <v>6.4</v>
      </c>
      <c r="S57" s="5">
        <v>6.6</v>
      </c>
      <c r="T57" s="5">
        <v>6.6</v>
      </c>
      <c r="U57" s="5">
        <v>22.6</v>
      </c>
      <c r="V57" s="8">
        <v>5.65</v>
      </c>
      <c r="W57" s="5">
        <v>0.245</v>
      </c>
      <c r="X57" s="8">
        <v>5.8950000000000005</v>
      </c>
      <c r="Y57" s="8">
        <v>11.790000000000001</v>
      </c>
      <c r="Z57" s="5" t="s">
        <v>94</v>
      </c>
      <c r="AA57" s="11" t="s">
        <v>79</v>
      </c>
      <c r="AB57" s="7">
        <v>1</v>
      </c>
      <c r="AC57" s="7"/>
      <c r="AD57" s="41">
        <f t="shared" si="7"/>
        <v>24.061224489795922</v>
      </c>
      <c r="AE57" s="7"/>
      <c r="AF57" s="10">
        <v>514</v>
      </c>
      <c r="AG57" s="10">
        <v>24</v>
      </c>
      <c r="AH57" s="10">
        <v>12</v>
      </c>
      <c r="AI57" s="58">
        <f t="shared" si="15"/>
        <v>11.787619100000001</v>
      </c>
      <c r="AJ57" s="58">
        <f t="shared" si="16"/>
        <v>2.3809000000003522E-3</v>
      </c>
      <c r="AL57" s="55">
        <f t="shared" si="17"/>
        <v>23.816713999999997</v>
      </c>
      <c r="AM57" s="55">
        <f t="shared" si="18"/>
        <v>11.670189859999999</v>
      </c>
      <c r="AN57" s="55">
        <f t="shared" si="19"/>
        <v>0.11981014000000201</v>
      </c>
      <c r="AO57" s="55">
        <f t="shared" si="20"/>
        <v>9.8983798642917689E-3</v>
      </c>
    </row>
    <row r="58" spans="1:41" ht="28.8" hidden="1" x14ac:dyDescent="0.3">
      <c r="A58" s="11">
        <v>1</v>
      </c>
      <c r="B58" s="5">
        <v>57</v>
      </c>
      <c r="C58" s="6" t="s">
        <v>95</v>
      </c>
      <c r="D58" s="5">
        <v>70</v>
      </c>
      <c r="E58" s="5" t="s">
        <v>38</v>
      </c>
      <c r="F58" s="5">
        <v>2</v>
      </c>
      <c r="G58" s="5" t="s">
        <v>28</v>
      </c>
      <c r="H58" s="7">
        <v>4</v>
      </c>
      <c r="I58" s="8">
        <v>16</v>
      </c>
      <c r="J58" s="7">
        <v>650</v>
      </c>
      <c r="K58" s="12">
        <v>0.65</v>
      </c>
      <c r="L58" s="20">
        <f t="shared" si="26"/>
        <v>67.920585161964468</v>
      </c>
      <c r="M58" s="7">
        <v>3.3</v>
      </c>
      <c r="N58" s="13">
        <v>12.7</v>
      </c>
      <c r="O58" s="7">
        <v>10</v>
      </c>
      <c r="P58" s="7">
        <v>3</v>
      </c>
      <c r="Q58" s="5">
        <v>6.1</v>
      </c>
      <c r="R58" s="5">
        <v>8.6</v>
      </c>
      <c r="S58" s="5">
        <v>7.6</v>
      </c>
      <c r="T58" s="5">
        <v>8</v>
      </c>
      <c r="U58" s="5">
        <v>30.299999999999997</v>
      </c>
      <c r="V58" s="8">
        <v>7.5749999999999993</v>
      </c>
      <c r="W58" s="5">
        <v>0.32500000000000001</v>
      </c>
      <c r="X58" s="8">
        <v>7.8999999999999995</v>
      </c>
      <c r="Y58" s="8">
        <v>15.799999999999999</v>
      </c>
      <c r="Z58" s="5" t="s">
        <v>96</v>
      </c>
      <c r="AA58" s="9" t="s">
        <v>36</v>
      </c>
      <c r="AB58" s="7">
        <v>1</v>
      </c>
      <c r="AC58" s="7" t="s">
        <v>97</v>
      </c>
      <c r="AD58" s="41">
        <f t="shared" si="7"/>
        <v>24.307692307692307</v>
      </c>
      <c r="AE58" s="7"/>
      <c r="AF58" s="10">
        <v>665</v>
      </c>
      <c r="AG58" s="10">
        <v>15</v>
      </c>
      <c r="AH58" s="10">
        <v>7.5</v>
      </c>
      <c r="AI58" s="58">
        <f t="shared" si="15"/>
        <v>14.256697500000001</v>
      </c>
      <c r="AJ58" s="58">
        <f t="shared" si="16"/>
        <v>1.5433024999999976</v>
      </c>
      <c r="AL58" s="55">
        <f t="shared" si="17"/>
        <v>21.104649999999999</v>
      </c>
      <c r="AM58" s="55">
        <f t="shared" si="18"/>
        <v>13.7180225</v>
      </c>
      <c r="AN58" s="55">
        <f t="shared" si="19"/>
        <v>2.0819774999999989</v>
      </c>
      <c r="AO58" s="55">
        <f t="shared" si="20"/>
        <v>8.6822927215189864E-3</v>
      </c>
    </row>
    <row r="59" spans="1:41" ht="28.8" x14ac:dyDescent="0.3">
      <c r="A59" s="11">
        <v>1</v>
      </c>
      <c r="B59" s="5">
        <v>58</v>
      </c>
      <c r="C59" s="6" t="s">
        <v>98</v>
      </c>
      <c r="D59" s="5">
        <v>70</v>
      </c>
      <c r="E59" s="5" t="s">
        <v>27</v>
      </c>
      <c r="F59" s="5">
        <v>1</v>
      </c>
      <c r="G59" s="5" t="s">
        <v>28</v>
      </c>
      <c r="H59" s="7">
        <v>4</v>
      </c>
      <c r="I59" s="8">
        <v>13.8</v>
      </c>
      <c r="J59" s="7">
        <v>680</v>
      </c>
      <c r="K59" s="12">
        <v>0.68</v>
      </c>
      <c r="L59" s="20">
        <f t="shared" ref="L59:L60" si="27">K59/0.00707</f>
        <v>96.181046676096187</v>
      </c>
      <c r="M59" s="7">
        <v>4.2</v>
      </c>
      <c r="N59" s="13">
        <v>9.6</v>
      </c>
      <c r="O59" s="7">
        <v>5</v>
      </c>
      <c r="P59" s="7">
        <v>1</v>
      </c>
      <c r="Q59" s="5">
        <v>6.9</v>
      </c>
      <c r="R59" s="5">
        <v>6.1</v>
      </c>
      <c r="S59" s="5">
        <v>6.5</v>
      </c>
      <c r="T59" s="5">
        <v>7.4</v>
      </c>
      <c r="U59" s="5">
        <v>26.9</v>
      </c>
      <c r="V59" s="8">
        <v>6.7249999999999996</v>
      </c>
      <c r="W59" s="5">
        <v>0.34</v>
      </c>
      <c r="X59" s="8">
        <v>7.0649999999999995</v>
      </c>
      <c r="Y59" s="8">
        <v>14.129999999999999</v>
      </c>
      <c r="Z59" s="5" t="s">
        <v>99</v>
      </c>
      <c r="AA59" s="9" t="s">
        <v>36</v>
      </c>
      <c r="AB59" s="7">
        <v>1</v>
      </c>
      <c r="AC59" s="7" t="s">
        <v>97</v>
      </c>
      <c r="AD59" s="41">
        <f t="shared" si="7"/>
        <v>20.77941176470588</v>
      </c>
      <c r="AE59" s="7"/>
      <c r="AF59" s="10"/>
      <c r="AG59" s="10"/>
      <c r="AH59" s="10">
        <v>0</v>
      </c>
      <c r="AI59" s="58">
        <f t="shared" si="15"/>
        <v>14.667158399999998</v>
      </c>
      <c r="AJ59" s="58">
        <f t="shared" si="16"/>
        <v>-0.53715839999999915</v>
      </c>
      <c r="AL59" s="55">
        <f t="shared" si="17"/>
        <v>20.699535999999995</v>
      </c>
      <c r="AM59" s="55">
        <f t="shared" si="18"/>
        <v>14.075684479999998</v>
      </c>
      <c r="AN59" s="55">
        <f t="shared" si="19"/>
        <v>5.4315520000001172E-2</v>
      </c>
      <c r="AO59" s="55">
        <f t="shared" si="20"/>
        <v>9.9615601415428152E-3</v>
      </c>
    </row>
    <row r="60" spans="1:41" ht="28.8" hidden="1" x14ac:dyDescent="0.3">
      <c r="A60" s="11">
        <v>1</v>
      </c>
      <c r="B60" s="5">
        <v>59</v>
      </c>
      <c r="C60" s="6" t="s">
        <v>98</v>
      </c>
      <c r="D60" s="5">
        <v>100</v>
      </c>
      <c r="E60" s="5" t="s">
        <v>27</v>
      </c>
      <c r="F60" s="5">
        <v>1</v>
      </c>
      <c r="G60" s="5" t="s">
        <v>28</v>
      </c>
      <c r="H60" s="7">
        <v>4</v>
      </c>
      <c r="I60" s="8">
        <v>15.1</v>
      </c>
      <c r="J60" s="7">
        <v>1020</v>
      </c>
      <c r="K60" s="12">
        <v>1.02</v>
      </c>
      <c r="L60" s="20">
        <f t="shared" si="27"/>
        <v>144.27157001414429</v>
      </c>
      <c r="M60" s="7">
        <v>7.3</v>
      </c>
      <c r="N60" s="13">
        <v>7.8</v>
      </c>
      <c r="O60" s="7">
        <v>10</v>
      </c>
      <c r="P60" s="7">
        <v>3</v>
      </c>
      <c r="Q60" s="5">
        <v>10.7</v>
      </c>
      <c r="R60" s="5">
        <v>11.2</v>
      </c>
      <c r="S60" s="5">
        <v>8.6999999999999993</v>
      </c>
      <c r="T60" s="5">
        <v>6.5</v>
      </c>
      <c r="U60" s="5">
        <v>37.099999999999994</v>
      </c>
      <c r="V60" s="8">
        <v>9.2749999999999986</v>
      </c>
      <c r="W60" s="5">
        <v>0.51</v>
      </c>
      <c r="X60" s="8">
        <v>9.7849999999999984</v>
      </c>
      <c r="Y60" s="8">
        <v>19.569999999999997</v>
      </c>
      <c r="Z60" s="5" t="s">
        <v>99</v>
      </c>
      <c r="AA60" s="9" t="s">
        <v>36</v>
      </c>
      <c r="AB60" s="7">
        <v>1</v>
      </c>
      <c r="AC60" s="7" t="s">
        <v>100</v>
      </c>
      <c r="AD60" s="41">
        <f t="shared" si="7"/>
        <v>19.186274509803919</v>
      </c>
      <c r="AE60" s="7"/>
      <c r="AF60" s="10">
        <v>1040</v>
      </c>
      <c r="AG60" s="10">
        <v>20</v>
      </c>
      <c r="AH60" s="10">
        <v>10</v>
      </c>
      <c r="AI60" s="58">
        <f t="shared" si="15"/>
        <v>18.160556399999997</v>
      </c>
      <c r="AJ60" s="58">
        <f t="shared" si="16"/>
        <v>1.4094435999999995</v>
      </c>
      <c r="AL60" s="55">
        <f t="shared" si="17"/>
        <v>18.390255999999994</v>
      </c>
      <c r="AM60" s="55">
        <f t="shared" si="18"/>
        <v>18.758061119999994</v>
      </c>
      <c r="AN60" s="55">
        <f t="shared" si="19"/>
        <v>0.81193888000000314</v>
      </c>
      <c r="AO60" s="55">
        <f t="shared" si="20"/>
        <v>9.5851104343382711E-3</v>
      </c>
    </row>
    <row r="61" spans="1:41" ht="28.8" x14ac:dyDescent="0.3">
      <c r="A61" s="11">
        <v>1</v>
      </c>
      <c r="B61" s="5">
        <v>60</v>
      </c>
      <c r="C61" s="6" t="s">
        <v>101</v>
      </c>
      <c r="D61" s="5">
        <v>10</v>
      </c>
      <c r="E61" s="5" t="s">
        <v>38</v>
      </c>
      <c r="F61" s="5">
        <v>2</v>
      </c>
      <c r="G61" s="5" t="s">
        <v>184</v>
      </c>
      <c r="H61" s="7">
        <v>3</v>
      </c>
      <c r="I61" s="8">
        <v>11.3</v>
      </c>
      <c r="J61" s="7">
        <v>340</v>
      </c>
      <c r="K61" s="12">
        <v>0.34</v>
      </c>
      <c r="L61" s="20">
        <f>K61/0.0083</f>
        <v>40.963855421686752</v>
      </c>
      <c r="M61" s="7">
        <v>2.1</v>
      </c>
      <c r="N61" s="13">
        <v>9.1999999999999993</v>
      </c>
      <c r="O61" s="7">
        <v>5</v>
      </c>
      <c r="P61" s="7">
        <v>1</v>
      </c>
      <c r="Q61" s="5">
        <v>4.8</v>
      </c>
      <c r="R61" s="5">
        <v>4.5</v>
      </c>
      <c r="S61" s="5">
        <v>5.3</v>
      </c>
      <c r="T61" s="5">
        <v>4.7</v>
      </c>
      <c r="U61" s="5">
        <v>19.3</v>
      </c>
      <c r="V61" s="8">
        <v>4.8250000000000002</v>
      </c>
      <c r="W61" s="5">
        <v>0.17</v>
      </c>
      <c r="X61" s="8">
        <v>4.9950000000000001</v>
      </c>
      <c r="Y61" s="8">
        <v>9.99</v>
      </c>
      <c r="Z61" s="5" t="s">
        <v>102</v>
      </c>
      <c r="AA61" s="11" t="s">
        <v>36</v>
      </c>
      <c r="AB61" s="7">
        <v>1</v>
      </c>
      <c r="AC61" s="7" t="s">
        <v>103</v>
      </c>
      <c r="AD61" s="41">
        <f t="shared" si="7"/>
        <v>29.382352941176467</v>
      </c>
      <c r="AE61" s="7"/>
      <c r="AF61" s="10">
        <v>357</v>
      </c>
      <c r="AG61" s="10">
        <v>17</v>
      </c>
      <c r="AH61" s="10">
        <v>8.5</v>
      </c>
      <c r="AI61" s="58">
        <f t="shared" si="15"/>
        <v>9.0446396</v>
      </c>
      <c r="AJ61" s="58">
        <f t="shared" si="16"/>
        <v>0.94536040000000021</v>
      </c>
      <c r="AL61" s="55">
        <f t="shared" si="17"/>
        <v>27.202783999999994</v>
      </c>
      <c r="AM61" s="55">
        <f t="shared" si="18"/>
        <v>9.2489465599999985</v>
      </c>
      <c r="AN61" s="55">
        <f t="shared" si="19"/>
        <v>0.74105344000000173</v>
      </c>
      <c r="AO61" s="55">
        <f t="shared" si="20"/>
        <v>9.2582047647647644E-3</v>
      </c>
    </row>
    <row r="62" spans="1:41" ht="28.8" x14ac:dyDescent="0.3">
      <c r="A62" s="11">
        <v>1</v>
      </c>
      <c r="B62" s="5">
        <v>61</v>
      </c>
      <c r="C62" s="6" t="s">
        <v>101</v>
      </c>
      <c r="D62" s="5">
        <v>10</v>
      </c>
      <c r="E62" s="5" t="s">
        <v>38</v>
      </c>
      <c r="F62" s="5">
        <v>2</v>
      </c>
      <c r="G62" s="5" t="s">
        <v>28</v>
      </c>
      <c r="H62" s="7">
        <v>4</v>
      </c>
      <c r="I62" s="8">
        <v>15.4</v>
      </c>
      <c r="J62" s="7">
        <v>520</v>
      </c>
      <c r="K62" s="12">
        <v>0.52</v>
      </c>
      <c r="L62" s="20">
        <f t="shared" ref="L62:L63" si="28">K62/0.00957</f>
        <v>54.336468129571578</v>
      </c>
      <c r="M62" s="7">
        <v>2.4</v>
      </c>
      <c r="N62" s="13">
        <v>13</v>
      </c>
      <c r="O62" s="7">
        <v>5</v>
      </c>
      <c r="P62" s="7">
        <v>1</v>
      </c>
      <c r="Q62" s="5">
        <v>5.4</v>
      </c>
      <c r="R62" s="5">
        <v>5.4</v>
      </c>
      <c r="S62" s="5">
        <v>5.5</v>
      </c>
      <c r="T62" s="5">
        <v>6</v>
      </c>
      <c r="U62" s="5">
        <v>22.3</v>
      </c>
      <c r="V62" s="8">
        <v>5.5750000000000002</v>
      </c>
      <c r="W62" s="5">
        <v>0.26</v>
      </c>
      <c r="X62" s="8">
        <v>5.835</v>
      </c>
      <c r="Y62" s="8">
        <v>11.67</v>
      </c>
      <c r="Z62" s="5" t="s">
        <v>104</v>
      </c>
      <c r="AA62" s="11" t="s">
        <v>36</v>
      </c>
      <c r="AB62" s="7">
        <v>1</v>
      </c>
      <c r="AC62" s="7"/>
      <c r="AD62" s="41">
        <f t="shared" si="7"/>
        <v>22.44230769230769</v>
      </c>
      <c r="AE62" s="7"/>
      <c r="AF62" s="10">
        <v>554</v>
      </c>
      <c r="AG62" s="10">
        <v>34</v>
      </c>
      <c r="AH62" s="10">
        <v>17</v>
      </c>
      <c r="AI62" s="58">
        <f t="shared" si="15"/>
        <v>12.286486399999999</v>
      </c>
      <c r="AJ62" s="58">
        <f t="shared" si="16"/>
        <v>-0.61648639999999943</v>
      </c>
      <c r="AL62" s="55">
        <f t="shared" si="17"/>
        <v>23.237455999999998</v>
      </c>
      <c r="AM62" s="55">
        <f t="shared" si="18"/>
        <v>12.08347712</v>
      </c>
      <c r="AN62" s="55">
        <f t="shared" si="19"/>
        <v>-0.41347711999999959</v>
      </c>
      <c r="AO62" s="55">
        <f t="shared" si="20"/>
        <v>1.0354307729220222E-2</v>
      </c>
    </row>
    <row r="63" spans="1:41" ht="28.8" hidden="1" x14ac:dyDescent="0.3">
      <c r="A63" s="11">
        <v>1</v>
      </c>
      <c r="B63" s="5">
        <v>62</v>
      </c>
      <c r="C63" s="6" t="s">
        <v>101</v>
      </c>
      <c r="D63" s="5">
        <v>2</v>
      </c>
      <c r="E63" s="5" t="s">
        <v>38</v>
      </c>
      <c r="F63" s="5">
        <v>2</v>
      </c>
      <c r="G63" s="5" t="s">
        <v>28</v>
      </c>
      <c r="H63" s="7">
        <v>4</v>
      </c>
      <c r="I63" s="8">
        <v>16</v>
      </c>
      <c r="J63" s="7">
        <v>580</v>
      </c>
      <c r="K63" s="12">
        <v>0.57999999999999996</v>
      </c>
      <c r="L63" s="20">
        <f t="shared" si="28"/>
        <v>60.606060606060602</v>
      </c>
      <c r="M63" s="7">
        <v>2.6</v>
      </c>
      <c r="N63" s="13">
        <v>13.4</v>
      </c>
      <c r="O63" s="7">
        <v>0</v>
      </c>
      <c r="P63" s="7"/>
      <c r="Q63" s="5">
        <v>5.9</v>
      </c>
      <c r="R63" s="5">
        <v>6.2</v>
      </c>
      <c r="S63" s="5">
        <v>5.5</v>
      </c>
      <c r="T63" s="5">
        <v>6.2</v>
      </c>
      <c r="U63" s="5">
        <v>23.8</v>
      </c>
      <c r="V63" s="8">
        <v>5.95</v>
      </c>
      <c r="W63" s="5">
        <v>0.28999999999999998</v>
      </c>
      <c r="X63" s="8">
        <v>6.24</v>
      </c>
      <c r="Y63" s="8">
        <v>12.48</v>
      </c>
      <c r="Z63" s="5" t="s">
        <v>105</v>
      </c>
      <c r="AA63" s="11" t="s">
        <v>36</v>
      </c>
      <c r="AB63" s="7">
        <v>1</v>
      </c>
      <c r="AC63" s="7"/>
      <c r="AD63" s="41">
        <f t="shared" si="7"/>
        <v>21.517241379310349</v>
      </c>
      <c r="AE63" s="7"/>
      <c r="AF63" s="10">
        <v>609</v>
      </c>
      <c r="AG63" s="10">
        <v>29</v>
      </c>
      <c r="AH63" s="10">
        <v>14.5</v>
      </c>
      <c r="AI63" s="58">
        <f t="shared" si="15"/>
        <v>13.234492400000001</v>
      </c>
      <c r="AJ63" s="58">
        <f t="shared" si="16"/>
        <v>-0.75449240000000017</v>
      </c>
      <c r="AL63" s="55">
        <f t="shared" si="17"/>
        <v>22.176895999999999</v>
      </c>
      <c r="AM63" s="55">
        <f t="shared" si="18"/>
        <v>12.862599679999999</v>
      </c>
      <c r="AN63" s="55">
        <f t="shared" si="19"/>
        <v>-0.38259967999999844</v>
      </c>
      <c r="AO63" s="55">
        <f t="shared" si="20"/>
        <v>1.0306570256410255E-2</v>
      </c>
    </row>
    <row r="64" spans="1:41" ht="28.8" hidden="1" x14ac:dyDescent="0.3">
      <c r="A64" s="11">
        <v>1</v>
      </c>
      <c r="B64" s="5">
        <v>63</v>
      </c>
      <c r="C64" s="6" t="s">
        <v>101</v>
      </c>
      <c r="D64" s="5">
        <v>0</v>
      </c>
      <c r="E64" s="5" t="s">
        <v>38</v>
      </c>
      <c r="F64" s="5">
        <v>2</v>
      </c>
      <c r="G64" s="5" t="s">
        <v>205</v>
      </c>
      <c r="H64" s="7">
        <v>2</v>
      </c>
      <c r="I64" s="8">
        <v>14.4</v>
      </c>
      <c r="J64" s="7">
        <v>440</v>
      </c>
      <c r="K64" s="12">
        <v>0.44</v>
      </c>
      <c r="L64" s="20">
        <f>K64/0.006</f>
        <v>73.333333333333329</v>
      </c>
      <c r="M64" s="7">
        <v>2.8</v>
      </c>
      <c r="N64" s="13">
        <v>11.6</v>
      </c>
      <c r="O64" s="7">
        <v>10</v>
      </c>
      <c r="P64" s="7">
        <v>2</v>
      </c>
      <c r="Q64" s="5">
        <v>5.2</v>
      </c>
      <c r="R64" s="5">
        <v>6.1</v>
      </c>
      <c r="S64" s="5">
        <v>5.4</v>
      </c>
      <c r="T64" s="5">
        <v>4.9000000000000004</v>
      </c>
      <c r="U64" s="5">
        <v>21.6</v>
      </c>
      <c r="V64" s="8">
        <v>5.4</v>
      </c>
      <c r="W64" s="5">
        <v>0.22</v>
      </c>
      <c r="X64" s="8">
        <v>5.62</v>
      </c>
      <c r="Y64" s="8">
        <v>11.24</v>
      </c>
      <c r="Z64" s="5" t="s">
        <v>106</v>
      </c>
      <c r="AA64" s="11" t="s">
        <v>36</v>
      </c>
      <c r="AB64" s="7">
        <v>1</v>
      </c>
      <c r="AC64" s="7"/>
      <c r="AD64" s="41">
        <f t="shared" si="7"/>
        <v>25.545454545454547</v>
      </c>
      <c r="AE64" s="7"/>
      <c r="AF64" s="10">
        <v>458</v>
      </c>
      <c r="AG64" s="10">
        <v>18</v>
      </c>
      <c r="AH64" s="10">
        <v>9</v>
      </c>
      <c r="AI64" s="58">
        <f t="shared" si="15"/>
        <v>10.919337599999999</v>
      </c>
      <c r="AJ64" s="58">
        <f t="shared" si="16"/>
        <v>0.32066240000000157</v>
      </c>
      <c r="AL64" s="55">
        <f t="shared" si="17"/>
        <v>24.854703999999998</v>
      </c>
      <c r="AM64" s="55">
        <f t="shared" si="18"/>
        <v>10.936069759999999</v>
      </c>
      <c r="AN64" s="55">
        <f t="shared" si="19"/>
        <v>0.30393024000000146</v>
      </c>
      <c r="AO64" s="55">
        <f t="shared" si="20"/>
        <v>9.7295994306049807E-3</v>
      </c>
    </row>
    <row r="65" spans="1:41" ht="28.8" hidden="1" x14ac:dyDescent="0.3">
      <c r="A65" s="11">
        <v>1</v>
      </c>
      <c r="B65" s="5">
        <v>64</v>
      </c>
      <c r="C65" s="6" t="s">
        <v>101</v>
      </c>
      <c r="D65" s="5">
        <v>0</v>
      </c>
      <c r="E65" s="5" t="s">
        <v>38</v>
      </c>
      <c r="F65" s="5">
        <v>2</v>
      </c>
      <c r="G65" s="5" t="s">
        <v>184</v>
      </c>
      <c r="H65" s="7">
        <v>3</v>
      </c>
      <c r="I65" s="8">
        <v>11.3</v>
      </c>
      <c r="J65" s="7">
        <v>300</v>
      </c>
      <c r="K65" s="12">
        <v>0.3</v>
      </c>
      <c r="L65" s="20">
        <f>K65/0.0083</f>
        <v>36.144578313253014</v>
      </c>
      <c r="M65" s="7">
        <v>2.4</v>
      </c>
      <c r="N65" s="13">
        <v>8.9</v>
      </c>
      <c r="O65" s="7">
        <v>10</v>
      </c>
      <c r="P65" s="7">
        <v>3</v>
      </c>
      <c r="Q65" s="5">
        <v>4.8</v>
      </c>
      <c r="R65" s="5">
        <v>4</v>
      </c>
      <c r="S65" s="5">
        <v>4</v>
      </c>
      <c r="T65" s="5">
        <v>3.4</v>
      </c>
      <c r="U65" s="5">
        <v>16.2</v>
      </c>
      <c r="V65" s="8">
        <v>4.05</v>
      </c>
      <c r="W65" s="5">
        <v>0.15</v>
      </c>
      <c r="X65" s="8">
        <v>4.2</v>
      </c>
      <c r="Y65" s="8">
        <v>8.4</v>
      </c>
      <c r="Z65" s="5" t="s">
        <v>107</v>
      </c>
      <c r="AA65" s="11" t="s">
        <v>36</v>
      </c>
      <c r="AB65" s="7">
        <v>1</v>
      </c>
      <c r="AC65" s="7"/>
      <c r="AD65" s="41">
        <f t="shared" si="7"/>
        <v>28.000000000000004</v>
      </c>
      <c r="AE65" s="7"/>
      <c r="AF65" s="10">
        <v>315</v>
      </c>
      <c r="AG65" s="10">
        <v>15</v>
      </c>
      <c r="AH65" s="10">
        <v>7.5</v>
      </c>
      <c r="AI65" s="58">
        <f t="shared" si="15"/>
        <v>8.2431899999999985</v>
      </c>
      <c r="AJ65" s="58">
        <f t="shared" si="16"/>
        <v>0.15681000000000189</v>
      </c>
      <c r="AL65" s="55">
        <f t="shared" si="17"/>
        <v>28.243599999999997</v>
      </c>
      <c r="AM65" s="55">
        <f t="shared" si="18"/>
        <v>8.4730799999999995</v>
      </c>
      <c r="AN65" s="55">
        <f t="shared" si="19"/>
        <v>-7.3079999999999146E-2</v>
      </c>
      <c r="AO65" s="55">
        <f t="shared" si="20"/>
        <v>1.0086999999999997E-2</v>
      </c>
    </row>
    <row r="66" spans="1:41" ht="43.2" hidden="1" x14ac:dyDescent="0.3">
      <c r="A66" s="11">
        <v>1</v>
      </c>
      <c r="B66" s="5">
        <v>65</v>
      </c>
      <c r="C66" s="6" t="s">
        <v>98</v>
      </c>
      <c r="D66" s="5">
        <v>0</v>
      </c>
      <c r="E66" s="5" t="s">
        <v>27</v>
      </c>
      <c r="F66" s="5">
        <v>1</v>
      </c>
      <c r="G66" s="5" t="s">
        <v>184</v>
      </c>
      <c r="H66" s="7">
        <v>3</v>
      </c>
      <c r="I66" s="8">
        <v>8.1999999999999993</v>
      </c>
      <c r="J66" s="7">
        <v>260</v>
      </c>
      <c r="K66" s="12">
        <v>0.26</v>
      </c>
      <c r="L66" s="20">
        <f t="shared" ref="L66:L69" si="29">K66/0.011</f>
        <v>23.63636363636364</v>
      </c>
      <c r="M66" s="7">
        <v>2.1</v>
      </c>
      <c r="N66" s="13">
        <v>6.1</v>
      </c>
      <c r="O66" s="7">
        <v>10</v>
      </c>
      <c r="P66" s="7">
        <v>2</v>
      </c>
      <c r="Q66" s="5">
        <v>3.5</v>
      </c>
      <c r="R66" s="5">
        <v>3.8</v>
      </c>
      <c r="S66" s="5">
        <v>3</v>
      </c>
      <c r="T66" s="5">
        <v>3</v>
      </c>
      <c r="U66" s="5">
        <v>13.3</v>
      </c>
      <c r="V66" s="8">
        <v>3.3250000000000002</v>
      </c>
      <c r="W66" s="5">
        <v>0.13</v>
      </c>
      <c r="X66" s="8">
        <v>3.4550000000000001</v>
      </c>
      <c r="Y66" s="8">
        <v>6.91</v>
      </c>
      <c r="Z66" s="5" t="s">
        <v>108</v>
      </c>
      <c r="AA66" s="11" t="s">
        <v>36</v>
      </c>
      <c r="AB66" s="7">
        <v>1</v>
      </c>
      <c r="AC66" s="7" t="s">
        <v>109</v>
      </c>
      <c r="AD66" s="41">
        <f t="shared" si="7"/>
        <v>26.576923076923077</v>
      </c>
      <c r="AE66" s="7"/>
      <c r="AF66" s="10">
        <v>292</v>
      </c>
      <c r="AG66" s="10">
        <v>32</v>
      </c>
      <c r="AH66" s="10">
        <v>16</v>
      </c>
      <c r="AI66" s="58">
        <f t="shared" ref="AI66:AI97" si="30">1.293+25.93*K66-9.209*K66^2</f>
        <v>7.4122716000000004</v>
      </c>
      <c r="AJ66" s="58">
        <f t="shared" ref="AJ66:AJ97" si="31">Y66-AI66</f>
        <v>-0.50227160000000026</v>
      </c>
      <c r="AL66" s="55">
        <f t="shared" ref="AL66:AL97" si="32">37.9-37.63*K66+18.14*K66^2</f>
        <v>29.342464</v>
      </c>
      <c r="AM66" s="55">
        <f t="shared" ref="AM66:AM97" si="33">K66*AL66</f>
        <v>7.6290406400000004</v>
      </c>
      <c r="AN66" s="55">
        <f t="shared" ref="AN66:AN97" si="34">Y66-AM66</f>
        <v>-0.71904064000000023</v>
      </c>
      <c r="AO66" s="55">
        <f t="shared" ref="AO66:AO97" si="35">AL66/AD66/100</f>
        <v>1.1040579797395081E-2</v>
      </c>
    </row>
    <row r="67" spans="1:41" ht="43.2" hidden="1" x14ac:dyDescent="0.3">
      <c r="A67" s="11">
        <v>1</v>
      </c>
      <c r="B67" s="5">
        <v>66</v>
      </c>
      <c r="C67" s="6" t="s">
        <v>98</v>
      </c>
      <c r="D67" s="5">
        <v>0</v>
      </c>
      <c r="E67" s="5" t="s">
        <v>27</v>
      </c>
      <c r="F67" s="5">
        <v>1</v>
      </c>
      <c r="G67" s="5" t="s">
        <v>57</v>
      </c>
      <c r="H67" s="7">
        <v>1</v>
      </c>
      <c r="I67" s="8">
        <v>5</v>
      </c>
      <c r="J67" s="7">
        <v>160</v>
      </c>
      <c r="K67" s="12">
        <v>0.16</v>
      </c>
      <c r="L67" s="20">
        <f t="shared" si="29"/>
        <v>14.545454545454547</v>
      </c>
      <c r="M67" s="7">
        <v>1.5</v>
      </c>
      <c r="N67" s="13">
        <v>3.5</v>
      </c>
      <c r="O67" s="7">
        <v>10</v>
      </c>
      <c r="P67" s="7">
        <v>2</v>
      </c>
      <c r="Q67" s="5">
        <v>2.7</v>
      </c>
      <c r="R67" s="5">
        <v>2.5</v>
      </c>
      <c r="S67" s="5">
        <v>1.5</v>
      </c>
      <c r="T67" s="5">
        <v>2.2000000000000002</v>
      </c>
      <c r="U67" s="5">
        <v>8.9</v>
      </c>
      <c r="V67" s="8">
        <v>2.2250000000000001</v>
      </c>
      <c r="W67" s="5">
        <v>0.08</v>
      </c>
      <c r="X67" s="8">
        <v>2.3050000000000002</v>
      </c>
      <c r="Y67" s="8">
        <v>4.6100000000000003</v>
      </c>
      <c r="Z67" s="5" t="s">
        <v>110</v>
      </c>
      <c r="AA67" s="11" t="s">
        <v>36</v>
      </c>
      <c r="AB67" s="7">
        <v>1</v>
      </c>
      <c r="AC67" s="7" t="s">
        <v>109</v>
      </c>
      <c r="AD67" s="41">
        <f t="shared" ref="AD67:AD130" si="36">Y67/K67</f>
        <v>28.8125</v>
      </c>
      <c r="AE67" s="7"/>
      <c r="AF67" s="10">
        <v>184</v>
      </c>
      <c r="AG67" s="10">
        <v>24</v>
      </c>
      <c r="AH67" s="10">
        <v>12</v>
      </c>
      <c r="AI67" s="58">
        <f t="shared" si="30"/>
        <v>5.2060496000000001</v>
      </c>
      <c r="AJ67" s="58">
        <f t="shared" si="31"/>
        <v>-0.59604959999999974</v>
      </c>
      <c r="AL67" s="55">
        <f t="shared" si="32"/>
        <v>32.343584</v>
      </c>
      <c r="AM67" s="55">
        <f t="shared" si="33"/>
        <v>5.1749734400000005</v>
      </c>
      <c r="AN67" s="55">
        <f t="shared" si="34"/>
        <v>-0.56497344000000016</v>
      </c>
      <c r="AO67" s="55">
        <f t="shared" si="35"/>
        <v>1.12255389154013E-2</v>
      </c>
    </row>
    <row r="68" spans="1:41" ht="43.2" hidden="1" x14ac:dyDescent="0.3">
      <c r="A68" s="11">
        <v>1</v>
      </c>
      <c r="B68" s="5">
        <v>67</v>
      </c>
      <c r="C68" s="6" t="s">
        <v>111</v>
      </c>
      <c r="D68" s="5">
        <v>10</v>
      </c>
      <c r="E68" s="5" t="s">
        <v>27</v>
      </c>
      <c r="F68" s="5">
        <v>1</v>
      </c>
      <c r="G68" s="5" t="s">
        <v>205</v>
      </c>
      <c r="H68" s="7">
        <v>2</v>
      </c>
      <c r="I68" s="8">
        <v>9.6999999999999993</v>
      </c>
      <c r="J68" s="7">
        <v>360</v>
      </c>
      <c r="K68" s="12">
        <v>0.36</v>
      </c>
      <c r="L68" s="20">
        <f t="shared" si="29"/>
        <v>32.727272727272727</v>
      </c>
      <c r="M68" s="7">
        <v>2.5</v>
      </c>
      <c r="N68" s="13">
        <v>7.2</v>
      </c>
      <c r="O68" s="7">
        <v>10</v>
      </c>
      <c r="P68" s="7">
        <v>2</v>
      </c>
      <c r="Q68" s="5">
        <v>5.4</v>
      </c>
      <c r="R68" s="5">
        <v>5.5</v>
      </c>
      <c r="S68" s="5">
        <v>5.0999999999999996</v>
      </c>
      <c r="T68" s="5">
        <v>5.8</v>
      </c>
      <c r="U68" s="5">
        <v>21.8</v>
      </c>
      <c r="V68" s="8">
        <v>5.45</v>
      </c>
      <c r="W68" s="5">
        <v>0.18</v>
      </c>
      <c r="X68" s="8">
        <v>5.63</v>
      </c>
      <c r="Y68" s="8">
        <v>11.26</v>
      </c>
      <c r="Z68" s="5" t="s">
        <v>112</v>
      </c>
      <c r="AA68" s="11" t="s">
        <v>36</v>
      </c>
      <c r="AB68" s="7">
        <v>1</v>
      </c>
      <c r="AC68" s="7" t="s">
        <v>109</v>
      </c>
      <c r="AD68" s="41">
        <f t="shared" si="36"/>
        <v>31.277777777777779</v>
      </c>
      <c r="AE68" s="7"/>
      <c r="AF68" s="10">
        <v>392</v>
      </c>
      <c r="AG68" s="10">
        <v>32</v>
      </c>
      <c r="AH68" s="10">
        <v>16</v>
      </c>
      <c r="AI68" s="58">
        <f t="shared" si="30"/>
        <v>9.4343135999999994</v>
      </c>
      <c r="AJ68" s="58">
        <f t="shared" si="31"/>
        <v>1.8256864000000004</v>
      </c>
      <c r="AL68" s="55">
        <f t="shared" si="32"/>
        <v>26.704143999999999</v>
      </c>
      <c r="AM68" s="55">
        <f t="shared" si="33"/>
        <v>9.61349184</v>
      </c>
      <c r="AN68" s="55">
        <f t="shared" si="34"/>
        <v>1.6465081599999998</v>
      </c>
      <c r="AO68" s="55">
        <f t="shared" si="35"/>
        <v>8.5377369804618113E-3</v>
      </c>
    </row>
    <row r="69" spans="1:41" ht="43.2" hidden="1" x14ac:dyDescent="0.3">
      <c r="A69" s="11">
        <v>1</v>
      </c>
      <c r="B69" s="5">
        <v>68</v>
      </c>
      <c r="C69" s="6" t="s">
        <v>113</v>
      </c>
      <c r="D69" s="5">
        <v>0</v>
      </c>
      <c r="E69" s="5" t="s">
        <v>27</v>
      </c>
      <c r="F69" s="5">
        <v>1</v>
      </c>
      <c r="G69" s="5" t="s">
        <v>184</v>
      </c>
      <c r="H69" s="7">
        <v>3</v>
      </c>
      <c r="I69" s="8">
        <v>6.5</v>
      </c>
      <c r="J69" s="7">
        <v>190</v>
      </c>
      <c r="K69" s="12">
        <v>0.19</v>
      </c>
      <c r="L69" s="20">
        <f t="shared" si="29"/>
        <v>17.272727272727273</v>
      </c>
      <c r="M69" s="7">
        <v>2</v>
      </c>
      <c r="N69" s="13">
        <v>4.5</v>
      </c>
      <c r="O69" s="7">
        <v>10</v>
      </c>
      <c r="P69" s="7">
        <v>2</v>
      </c>
      <c r="Q69" s="5">
        <v>3.1</v>
      </c>
      <c r="R69" s="5">
        <v>3.1</v>
      </c>
      <c r="S69" s="5">
        <v>2.1</v>
      </c>
      <c r="T69" s="5">
        <v>2.5</v>
      </c>
      <c r="U69" s="5">
        <v>10.8</v>
      </c>
      <c r="V69" s="8">
        <v>2.7</v>
      </c>
      <c r="W69" s="5">
        <v>9.5000000000000001E-2</v>
      </c>
      <c r="X69" s="8">
        <v>2.7950000000000004</v>
      </c>
      <c r="Y69" s="8">
        <v>5.5900000000000007</v>
      </c>
      <c r="Z69" s="5" t="s">
        <v>114</v>
      </c>
      <c r="AA69" s="11" t="s">
        <v>36</v>
      </c>
      <c r="AB69" s="7">
        <v>1</v>
      </c>
      <c r="AC69" s="7" t="s">
        <v>109</v>
      </c>
      <c r="AD69" s="41">
        <f t="shared" si="36"/>
        <v>29.421052631578952</v>
      </c>
      <c r="AE69" s="7"/>
      <c r="AF69" s="10">
        <v>219</v>
      </c>
      <c r="AG69" s="10">
        <v>29</v>
      </c>
      <c r="AH69" s="10">
        <v>14.5</v>
      </c>
      <c r="AI69" s="58">
        <f t="shared" si="30"/>
        <v>5.8872551000000009</v>
      </c>
      <c r="AJ69" s="58">
        <f t="shared" si="31"/>
        <v>-0.29725510000000011</v>
      </c>
      <c r="AL69" s="55">
        <f t="shared" si="32"/>
        <v>31.405154</v>
      </c>
      <c r="AM69" s="55">
        <f t="shared" si="33"/>
        <v>5.9669792599999996</v>
      </c>
      <c r="AN69" s="55">
        <f t="shared" si="34"/>
        <v>-0.37697925999999882</v>
      </c>
      <c r="AO69" s="55">
        <f t="shared" si="35"/>
        <v>1.067438150268336E-2</v>
      </c>
    </row>
    <row r="70" spans="1:41" ht="28.8" x14ac:dyDescent="0.3">
      <c r="A70" s="11">
        <v>1</v>
      </c>
      <c r="B70" s="5">
        <v>69</v>
      </c>
      <c r="C70" s="6" t="s">
        <v>115</v>
      </c>
      <c r="D70" s="5">
        <v>0</v>
      </c>
      <c r="E70" s="5" t="s">
        <v>38</v>
      </c>
      <c r="F70" s="5">
        <v>2</v>
      </c>
      <c r="G70" s="5" t="s">
        <v>184</v>
      </c>
      <c r="H70" s="7">
        <v>3</v>
      </c>
      <c r="I70" s="8">
        <v>12.8</v>
      </c>
      <c r="J70" s="7">
        <v>360</v>
      </c>
      <c r="K70" s="12">
        <v>0.36</v>
      </c>
      <c r="L70" s="20">
        <f>K70/0.0083</f>
        <v>43.373493975903614</v>
      </c>
      <c r="M70" s="7">
        <v>2.8</v>
      </c>
      <c r="N70" s="13">
        <v>10</v>
      </c>
      <c r="O70" s="7">
        <v>10</v>
      </c>
      <c r="P70" s="7">
        <v>1</v>
      </c>
      <c r="Q70" s="5">
        <v>4.5999999999999996</v>
      </c>
      <c r="R70" s="5">
        <v>5.7</v>
      </c>
      <c r="S70" s="5">
        <v>4.7</v>
      </c>
      <c r="T70" s="5">
        <v>4.4000000000000004</v>
      </c>
      <c r="U70" s="5">
        <v>19.399999999999999</v>
      </c>
      <c r="V70" s="8">
        <v>4.8499999999999996</v>
      </c>
      <c r="W70" s="5">
        <v>0.18</v>
      </c>
      <c r="X70" s="8">
        <v>5.0299999999999994</v>
      </c>
      <c r="Y70" s="8">
        <v>10.059999999999999</v>
      </c>
      <c r="Z70" s="5" t="s">
        <v>116</v>
      </c>
      <c r="AA70" s="11" t="s">
        <v>36</v>
      </c>
      <c r="AB70" s="7">
        <v>1</v>
      </c>
      <c r="AC70" s="7" t="s">
        <v>117</v>
      </c>
      <c r="AD70" s="41">
        <f t="shared" si="36"/>
        <v>27.944444444444443</v>
      </c>
      <c r="AE70" s="7"/>
      <c r="AF70" s="10">
        <v>377</v>
      </c>
      <c r="AG70" s="10">
        <v>17</v>
      </c>
      <c r="AH70" s="10">
        <v>8.5</v>
      </c>
      <c r="AI70" s="58">
        <f t="shared" si="30"/>
        <v>9.4343135999999994</v>
      </c>
      <c r="AJ70" s="58">
        <f t="shared" si="31"/>
        <v>0.62568639999999931</v>
      </c>
      <c r="AL70" s="55">
        <f t="shared" si="32"/>
        <v>26.704143999999999</v>
      </c>
      <c r="AM70" s="55">
        <f t="shared" si="33"/>
        <v>9.61349184</v>
      </c>
      <c r="AN70" s="55">
        <f t="shared" si="34"/>
        <v>0.44650815999999871</v>
      </c>
      <c r="AO70" s="55">
        <f t="shared" si="35"/>
        <v>9.5561549105367787E-3</v>
      </c>
    </row>
    <row r="71" spans="1:41" ht="28.8" hidden="1" x14ac:dyDescent="0.3">
      <c r="A71" s="11">
        <v>1</v>
      </c>
      <c r="B71" s="5">
        <v>70</v>
      </c>
      <c r="C71" s="6" t="s">
        <v>118</v>
      </c>
      <c r="D71" s="5">
        <v>50</v>
      </c>
      <c r="E71" s="5" t="s">
        <v>38</v>
      </c>
      <c r="F71" s="5">
        <v>2</v>
      </c>
      <c r="G71" s="5" t="s">
        <v>28</v>
      </c>
      <c r="H71" s="7">
        <v>4</v>
      </c>
      <c r="I71" s="8">
        <v>18.8</v>
      </c>
      <c r="J71" s="7">
        <v>630</v>
      </c>
      <c r="K71" s="12">
        <v>0.63</v>
      </c>
      <c r="L71" s="20">
        <f>K71/0.00957</f>
        <v>65.830721003134798</v>
      </c>
      <c r="M71" s="7">
        <v>2.4</v>
      </c>
      <c r="N71" s="13">
        <v>16.399999999999999</v>
      </c>
      <c r="O71" s="7">
        <v>0</v>
      </c>
      <c r="P71" s="7">
        <v>0</v>
      </c>
      <c r="Q71" s="5">
        <v>6.6</v>
      </c>
      <c r="R71" s="5">
        <v>4.3</v>
      </c>
      <c r="S71" s="5">
        <v>3.7</v>
      </c>
      <c r="T71" s="5">
        <v>4.8</v>
      </c>
      <c r="U71" s="5">
        <v>19.399999999999999</v>
      </c>
      <c r="V71" s="8">
        <v>4.8499999999999996</v>
      </c>
      <c r="W71" s="5">
        <v>0.315</v>
      </c>
      <c r="X71" s="8">
        <v>5.165</v>
      </c>
      <c r="Y71" s="8">
        <v>10.33</v>
      </c>
      <c r="Z71" s="5" t="s">
        <v>119</v>
      </c>
      <c r="AA71" s="9" t="s">
        <v>30</v>
      </c>
      <c r="AB71" s="7">
        <v>1</v>
      </c>
      <c r="AC71" s="7" t="s">
        <v>93</v>
      </c>
      <c r="AD71" s="41">
        <f t="shared" si="36"/>
        <v>16.396825396825395</v>
      </c>
      <c r="AE71" s="7"/>
      <c r="AF71" s="10">
        <v>642</v>
      </c>
      <c r="AG71" s="10">
        <v>12</v>
      </c>
      <c r="AH71" s="10">
        <v>8.5</v>
      </c>
      <c r="AI71" s="58">
        <f t="shared" si="30"/>
        <v>13.973847899999997</v>
      </c>
      <c r="AJ71" s="58">
        <f t="shared" si="31"/>
        <v>-3.6438478999999973</v>
      </c>
      <c r="AL71" s="55">
        <f t="shared" si="32"/>
        <v>21.392865999999998</v>
      </c>
      <c r="AM71" s="55">
        <f t="shared" si="33"/>
        <v>13.477505579999999</v>
      </c>
      <c r="AN71" s="55">
        <f t="shared" si="34"/>
        <v>-3.1475055799999989</v>
      </c>
      <c r="AO71" s="55">
        <f t="shared" si="35"/>
        <v>1.3046956030977734E-2</v>
      </c>
    </row>
    <row r="72" spans="1:41" ht="43.2" x14ac:dyDescent="0.3">
      <c r="A72" s="11">
        <v>1</v>
      </c>
      <c r="B72" s="5">
        <v>71</v>
      </c>
      <c r="C72" s="6" t="s">
        <v>98</v>
      </c>
      <c r="D72" s="5">
        <v>25</v>
      </c>
      <c r="E72" s="5" t="s">
        <v>27</v>
      </c>
      <c r="F72" s="5">
        <v>1</v>
      </c>
      <c r="G72" s="5" t="s">
        <v>184</v>
      </c>
      <c r="H72" s="7">
        <v>3</v>
      </c>
      <c r="I72" s="8">
        <v>8.8000000000000007</v>
      </c>
      <c r="J72" s="7">
        <v>350</v>
      </c>
      <c r="K72" s="12">
        <v>0.35</v>
      </c>
      <c r="L72" s="20">
        <f t="shared" ref="L72:L75" si="37">K72/0.011</f>
        <v>31.818181818181817</v>
      </c>
      <c r="M72" s="7">
        <v>2.4</v>
      </c>
      <c r="N72" s="13">
        <v>6.4</v>
      </c>
      <c r="O72" s="7">
        <v>10</v>
      </c>
      <c r="P72" s="7">
        <v>1</v>
      </c>
      <c r="Q72" s="5">
        <v>5.5</v>
      </c>
      <c r="R72" s="5">
        <v>5.0999999999999996</v>
      </c>
      <c r="S72" s="5">
        <v>4.7</v>
      </c>
      <c r="T72" s="5">
        <v>4.5</v>
      </c>
      <c r="U72" s="5">
        <v>19.8</v>
      </c>
      <c r="V72" s="8">
        <v>4.95</v>
      </c>
      <c r="W72" s="5">
        <v>0.17499999999999999</v>
      </c>
      <c r="X72" s="8">
        <v>5.125</v>
      </c>
      <c r="Y72" s="8">
        <v>10.25</v>
      </c>
      <c r="Z72" s="5" t="s">
        <v>120</v>
      </c>
      <c r="AA72" s="11" t="s">
        <v>36</v>
      </c>
      <c r="AB72" s="7">
        <v>1</v>
      </c>
      <c r="AC72" s="7" t="s">
        <v>109</v>
      </c>
      <c r="AD72" s="41">
        <f t="shared" si="36"/>
        <v>29.285714285714288</v>
      </c>
      <c r="AE72" s="7"/>
      <c r="AF72" s="10">
        <v>389</v>
      </c>
      <c r="AG72" s="10">
        <v>39</v>
      </c>
      <c r="AH72" s="10">
        <v>19.5</v>
      </c>
      <c r="AI72" s="58">
        <f t="shared" si="30"/>
        <v>9.2403975000000003</v>
      </c>
      <c r="AJ72" s="58">
        <f t="shared" si="31"/>
        <v>1.0096024999999997</v>
      </c>
      <c r="AL72" s="55">
        <f t="shared" si="32"/>
        <v>26.951649999999997</v>
      </c>
      <c r="AM72" s="55">
        <f t="shared" si="33"/>
        <v>9.4330774999999978</v>
      </c>
      <c r="AN72" s="55">
        <f t="shared" si="34"/>
        <v>0.81692250000000222</v>
      </c>
      <c r="AO72" s="55">
        <f t="shared" si="35"/>
        <v>9.2030024390243881E-3</v>
      </c>
    </row>
    <row r="73" spans="1:41" ht="43.2" x14ac:dyDescent="0.3">
      <c r="A73" s="11">
        <v>1</v>
      </c>
      <c r="B73" s="5">
        <v>72</v>
      </c>
      <c r="C73" s="6" t="s">
        <v>98</v>
      </c>
      <c r="D73" s="5">
        <v>15</v>
      </c>
      <c r="E73" s="5" t="s">
        <v>27</v>
      </c>
      <c r="F73" s="5">
        <v>1</v>
      </c>
      <c r="G73" s="5" t="s">
        <v>184</v>
      </c>
      <c r="H73" s="7">
        <v>3</v>
      </c>
      <c r="I73" s="8">
        <v>10.8</v>
      </c>
      <c r="J73" s="7">
        <v>360</v>
      </c>
      <c r="K73" s="12">
        <v>0.36</v>
      </c>
      <c r="L73" s="20">
        <f t="shared" si="37"/>
        <v>32.727272727272727</v>
      </c>
      <c r="M73" s="7">
        <v>2.6</v>
      </c>
      <c r="N73" s="13">
        <v>8.1999999999999993</v>
      </c>
      <c r="O73" s="7">
        <v>5</v>
      </c>
      <c r="P73" s="7">
        <v>1</v>
      </c>
      <c r="Q73" s="5">
        <v>4.7</v>
      </c>
      <c r="R73" s="5">
        <v>5.4</v>
      </c>
      <c r="S73" s="5">
        <v>4.5</v>
      </c>
      <c r="T73" s="5">
        <v>4.9000000000000004</v>
      </c>
      <c r="U73" s="5">
        <v>19.5</v>
      </c>
      <c r="V73" s="8">
        <v>4.875</v>
      </c>
      <c r="W73" s="5">
        <v>0.18</v>
      </c>
      <c r="X73" s="8">
        <v>5.0549999999999997</v>
      </c>
      <c r="Y73" s="8">
        <v>10.11</v>
      </c>
      <c r="Z73" s="5" t="s">
        <v>110</v>
      </c>
      <c r="AA73" s="11" t="s">
        <v>36</v>
      </c>
      <c r="AB73" s="7">
        <v>1</v>
      </c>
      <c r="AC73" s="7" t="s">
        <v>109</v>
      </c>
      <c r="AD73" s="41">
        <f t="shared" si="36"/>
        <v>28.083333333333332</v>
      </c>
      <c r="AE73" s="7"/>
      <c r="AF73" s="10">
        <v>345</v>
      </c>
      <c r="AG73" s="10">
        <v>-15</v>
      </c>
      <c r="AH73" s="10">
        <v>-7.5</v>
      </c>
      <c r="AI73" s="58">
        <f t="shared" si="30"/>
        <v>9.4343135999999994</v>
      </c>
      <c r="AJ73" s="58">
        <f t="shared" si="31"/>
        <v>0.67568640000000002</v>
      </c>
      <c r="AL73" s="55">
        <f t="shared" si="32"/>
        <v>26.704143999999999</v>
      </c>
      <c r="AM73" s="55">
        <f t="shared" si="33"/>
        <v>9.61349184</v>
      </c>
      <c r="AN73" s="55">
        <f t="shared" si="34"/>
        <v>0.49650815999999942</v>
      </c>
      <c r="AO73" s="55">
        <f t="shared" si="35"/>
        <v>9.5088940059347184E-3</v>
      </c>
    </row>
    <row r="74" spans="1:41" ht="43.2" x14ac:dyDescent="0.3">
      <c r="A74" s="11">
        <v>1</v>
      </c>
      <c r="B74" s="5">
        <v>73</v>
      </c>
      <c r="C74" s="6" t="s">
        <v>98</v>
      </c>
      <c r="D74" s="5">
        <v>35</v>
      </c>
      <c r="E74" s="5" t="s">
        <v>27</v>
      </c>
      <c r="F74" s="5">
        <v>1</v>
      </c>
      <c r="G74" s="5" t="s">
        <v>184</v>
      </c>
      <c r="H74" s="7">
        <v>3</v>
      </c>
      <c r="I74" s="8">
        <v>11.4</v>
      </c>
      <c r="J74" s="7">
        <v>440</v>
      </c>
      <c r="K74" s="12">
        <v>0.44</v>
      </c>
      <c r="L74" s="20">
        <f t="shared" si="37"/>
        <v>40</v>
      </c>
      <c r="M74" s="7">
        <v>2.7</v>
      </c>
      <c r="N74" s="13">
        <v>8.6999999999999993</v>
      </c>
      <c r="O74" s="7">
        <v>10</v>
      </c>
      <c r="P74" s="7">
        <v>1</v>
      </c>
      <c r="Q74" s="5">
        <v>5.7</v>
      </c>
      <c r="R74" s="5">
        <v>6.8</v>
      </c>
      <c r="S74" s="5">
        <v>4.7</v>
      </c>
      <c r="T74" s="5">
        <v>5.4</v>
      </c>
      <c r="U74" s="5">
        <v>22.6</v>
      </c>
      <c r="V74" s="8">
        <v>5.65</v>
      </c>
      <c r="W74" s="5">
        <v>0.22</v>
      </c>
      <c r="X74" s="8">
        <v>5.87</v>
      </c>
      <c r="Y74" s="8">
        <v>11.74</v>
      </c>
      <c r="Z74" s="5" t="s">
        <v>121</v>
      </c>
      <c r="AA74" s="11" t="s">
        <v>36</v>
      </c>
      <c r="AB74" s="7">
        <v>1</v>
      </c>
      <c r="AC74" s="7" t="s">
        <v>109</v>
      </c>
      <c r="AD74" s="41">
        <f t="shared" si="36"/>
        <v>26.681818181818183</v>
      </c>
      <c r="AE74" s="7"/>
      <c r="AF74" s="10">
        <v>485</v>
      </c>
      <c r="AG74" s="10">
        <v>45</v>
      </c>
      <c r="AH74" s="10">
        <v>22.5</v>
      </c>
      <c r="AI74" s="58">
        <f t="shared" si="30"/>
        <v>10.919337599999999</v>
      </c>
      <c r="AJ74" s="58">
        <f t="shared" si="31"/>
        <v>0.82066240000000157</v>
      </c>
      <c r="AL74" s="55">
        <f t="shared" si="32"/>
        <v>24.854703999999998</v>
      </c>
      <c r="AM74" s="55">
        <f t="shared" si="33"/>
        <v>10.936069759999999</v>
      </c>
      <c r="AN74" s="55">
        <f t="shared" si="34"/>
        <v>0.80393024000000146</v>
      </c>
      <c r="AO74" s="55">
        <f t="shared" si="35"/>
        <v>9.3152212606473581E-3</v>
      </c>
    </row>
    <row r="75" spans="1:41" ht="43.2" x14ac:dyDescent="0.3">
      <c r="A75" s="11">
        <v>1</v>
      </c>
      <c r="B75" s="5">
        <v>74</v>
      </c>
      <c r="C75" s="6" t="s">
        <v>98</v>
      </c>
      <c r="D75" s="5">
        <v>35</v>
      </c>
      <c r="E75" s="5" t="s">
        <v>27</v>
      </c>
      <c r="F75" s="5">
        <v>1</v>
      </c>
      <c r="G75" s="5" t="s">
        <v>184</v>
      </c>
      <c r="H75" s="7">
        <v>3</v>
      </c>
      <c r="I75" s="8">
        <v>10.199999999999999</v>
      </c>
      <c r="J75" s="7">
        <v>410</v>
      </c>
      <c r="K75" s="12">
        <v>0.41</v>
      </c>
      <c r="L75" s="20">
        <f t="shared" si="37"/>
        <v>37.272727272727273</v>
      </c>
      <c r="M75" s="7">
        <v>3.6</v>
      </c>
      <c r="N75" s="13">
        <v>6.6</v>
      </c>
      <c r="O75" s="7">
        <v>10</v>
      </c>
      <c r="P75" s="7">
        <v>1</v>
      </c>
      <c r="Q75" s="5">
        <v>6.5</v>
      </c>
      <c r="R75" s="5">
        <v>5.9</v>
      </c>
      <c r="S75" s="5">
        <v>5.9</v>
      </c>
      <c r="T75" s="5">
        <v>6.4</v>
      </c>
      <c r="U75" s="5">
        <v>24.700000000000003</v>
      </c>
      <c r="V75" s="8">
        <v>6.1750000000000007</v>
      </c>
      <c r="W75" s="5">
        <v>0.20499999999999999</v>
      </c>
      <c r="X75" s="8">
        <v>6.3800000000000008</v>
      </c>
      <c r="Y75" s="8">
        <v>12.760000000000002</v>
      </c>
      <c r="Z75" s="5" t="s">
        <v>114</v>
      </c>
      <c r="AA75" s="11" t="s">
        <v>36</v>
      </c>
      <c r="AB75" s="7">
        <v>1</v>
      </c>
      <c r="AC75" s="7" t="s">
        <v>109</v>
      </c>
      <c r="AD75" s="41">
        <f t="shared" si="36"/>
        <v>31.121951219512201</v>
      </c>
      <c r="AE75" s="7"/>
      <c r="AF75" s="10">
        <v>425</v>
      </c>
      <c r="AG75" s="10">
        <v>15</v>
      </c>
      <c r="AH75" s="10">
        <v>7.5</v>
      </c>
      <c r="AI75" s="58">
        <f t="shared" si="30"/>
        <v>10.3762671</v>
      </c>
      <c r="AJ75" s="58">
        <f t="shared" si="31"/>
        <v>2.3837329000000018</v>
      </c>
      <c r="AL75" s="55">
        <f t="shared" si="32"/>
        <v>25.521033999999997</v>
      </c>
      <c r="AM75" s="55">
        <f t="shared" si="33"/>
        <v>10.463623939999998</v>
      </c>
      <c r="AN75" s="55">
        <f t="shared" si="34"/>
        <v>2.2963760600000036</v>
      </c>
      <c r="AO75" s="55">
        <f t="shared" si="35"/>
        <v>8.2003322413793083E-3</v>
      </c>
    </row>
    <row r="76" spans="1:41" ht="28.8" hidden="1" x14ac:dyDescent="0.3">
      <c r="A76" s="11">
        <v>1</v>
      </c>
      <c r="B76" s="5">
        <v>75</v>
      </c>
      <c r="C76" s="6" t="s">
        <v>122</v>
      </c>
      <c r="D76" s="5">
        <v>0</v>
      </c>
      <c r="E76" s="5" t="s">
        <v>38</v>
      </c>
      <c r="F76" s="5">
        <v>2</v>
      </c>
      <c r="G76" s="5" t="s">
        <v>184</v>
      </c>
      <c r="H76" s="7">
        <v>3</v>
      </c>
      <c r="I76" s="8">
        <v>11.6</v>
      </c>
      <c r="J76" s="7">
        <v>330</v>
      </c>
      <c r="K76" s="12">
        <v>0.33</v>
      </c>
      <c r="L76" s="20">
        <f t="shared" ref="L76:L77" si="38">K76/0.0083</f>
        <v>39.759036144578317</v>
      </c>
      <c r="M76" s="7">
        <v>1.9</v>
      </c>
      <c r="N76" s="13">
        <v>9.6999999999999993</v>
      </c>
      <c r="O76" s="7">
        <v>10</v>
      </c>
      <c r="P76" s="7">
        <v>3</v>
      </c>
      <c r="Q76" s="5">
        <v>3.8</v>
      </c>
      <c r="R76" s="5">
        <v>3.6</v>
      </c>
      <c r="S76" s="5">
        <v>3.9</v>
      </c>
      <c r="T76" s="5">
        <v>3.6</v>
      </c>
      <c r="U76" s="5">
        <v>14.9</v>
      </c>
      <c r="V76" s="8">
        <v>3.7250000000000001</v>
      </c>
      <c r="W76" s="5">
        <v>0.16500000000000001</v>
      </c>
      <c r="X76" s="8">
        <v>3.89</v>
      </c>
      <c r="Y76" s="8">
        <v>7.78</v>
      </c>
      <c r="Z76" s="5" t="s">
        <v>123</v>
      </c>
      <c r="AA76" s="11" t="s">
        <v>36</v>
      </c>
      <c r="AB76" s="7">
        <v>1</v>
      </c>
      <c r="AC76" s="7" t="s">
        <v>124</v>
      </c>
      <c r="AD76" s="41">
        <f t="shared" si="36"/>
        <v>23.575757575757574</v>
      </c>
      <c r="AE76" s="7"/>
      <c r="AF76" s="10">
        <v>340</v>
      </c>
      <c r="AG76" s="10">
        <v>10</v>
      </c>
      <c r="AH76" s="10">
        <v>5</v>
      </c>
      <c r="AI76" s="58">
        <f t="shared" si="30"/>
        <v>8.8470399000000004</v>
      </c>
      <c r="AJ76" s="58">
        <f t="shared" si="31"/>
        <v>-1.0670399000000002</v>
      </c>
      <c r="AL76" s="55">
        <f t="shared" si="32"/>
        <v>27.457545999999997</v>
      </c>
      <c r="AM76" s="55">
        <f t="shared" si="33"/>
        <v>9.0609901799999992</v>
      </c>
      <c r="AN76" s="55">
        <f t="shared" si="34"/>
        <v>-1.280990179999999</v>
      </c>
      <c r="AO76" s="55">
        <f t="shared" si="35"/>
        <v>1.1646516940874036E-2</v>
      </c>
    </row>
    <row r="77" spans="1:41" ht="28.8" hidden="1" x14ac:dyDescent="0.3">
      <c r="A77" s="11">
        <v>1</v>
      </c>
      <c r="B77" s="5">
        <v>76</v>
      </c>
      <c r="C77" s="6" t="s">
        <v>122</v>
      </c>
      <c r="D77" s="5">
        <v>0</v>
      </c>
      <c r="E77" s="5" t="s">
        <v>38</v>
      </c>
      <c r="F77" s="5">
        <v>2</v>
      </c>
      <c r="G77" s="5" t="s">
        <v>184</v>
      </c>
      <c r="H77" s="7">
        <v>3</v>
      </c>
      <c r="I77" s="8">
        <v>11.4</v>
      </c>
      <c r="J77" s="7">
        <v>330</v>
      </c>
      <c r="K77" s="12">
        <v>0.33</v>
      </c>
      <c r="L77" s="20">
        <f t="shared" si="38"/>
        <v>39.759036144578317</v>
      </c>
      <c r="M77" s="7">
        <v>2.2999999999999998</v>
      </c>
      <c r="N77" s="13">
        <v>9.1</v>
      </c>
      <c r="O77" s="7">
        <v>10</v>
      </c>
      <c r="P77" s="7">
        <v>3</v>
      </c>
      <c r="Q77" s="5">
        <v>3.6</v>
      </c>
      <c r="R77" s="5">
        <v>3.8</v>
      </c>
      <c r="S77" s="5">
        <v>3.8</v>
      </c>
      <c r="T77" s="5">
        <v>3.2</v>
      </c>
      <c r="U77" s="5">
        <v>14.399999999999999</v>
      </c>
      <c r="V77" s="8">
        <v>3.5999999999999996</v>
      </c>
      <c r="W77" s="5">
        <v>0.16500000000000001</v>
      </c>
      <c r="X77" s="8">
        <v>3.7649999999999997</v>
      </c>
      <c r="Y77" s="8">
        <v>7.5299999999999994</v>
      </c>
      <c r="Z77" s="5" t="s">
        <v>125</v>
      </c>
      <c r="AA77" s="11" t="s">
        <v>36</v>
      </c>
      <c r="AB77" s="7">
        <v>1</v>
      </c>
      <c r="AC77" s="7"/>
      <c r="AD77" s="41">
        <f t="shared" si="36"/>
        <v>22.818181818181817</v>
      </c>
      <c r="AE77" s="7"/>
      <c r="AF77" s="10">
        <v>342</v>
      </c>
      <c r="AG77" s="10">
        <v>12</v>
      </c>
      <c r="AH77" s="10">
        <v>6</v>
      </c>
      <c r="AI77" s="58">
        <f t="shared" si="30"/>
        <v>8.8470399000000004</v>
      </c>
      <c r="AJ77" s="58">
        <f t="shared" si="31"/>
        <v>-1.317039900000001</v>
      </c>
      <c r="AL77" s="55">
        <f t="shared" si="32"/>
        <v>27.457545999999997</v>
      </c>
      <c r="AM77" s="55">
        <f t="shared" si="33"/>
        <v>9.0609901799999992</v>
      </c>
      <c r="AN77" s="55">
        <f t="shared" si="34"/>
        <v>-1.5309901799999999</v>
      </c>
      <c r="AO77" s="55">
        <f t="shared" si="35"/>
        <v>1.2033187490039841E-2</v>
      </c>
    </row>
    <row r="78" spans="1:41" ht="28.8" x14ac:dyDescent="0.3">
      <c r="A78" s="11">
        <v>1</v>
      </c>
      <c r="B78" s="5">
        <v>77</v>
      </c>
      <c r="C78" s="6" t="s">
        <v>122</v>
      </c>
      <c r="D78" s="5">
        <v>5</v>
      </c>
      <c r="E78" s="5" t="s">
        <v>38</v>
      </c>
      <c r="F78" s="5">
        <v>2</v>
      </c>
      <c r="G78" s="5" t="s">
        <v>28</v>
      </c>
      <c r="H78" s="7">
        <v>4</v>
      </c>
      <c r="I78" s="8">
        <v>19.5</v>
      </c>
      <c r="J78" s="7">
        <v>710</v>
      </c>
      <c r="K78" s="12">
        <v>0.71</v>
      </c>
      <c r="L78" s="20">
        <f t="shared" ref="L78:L82" si="39">K78/0.00957</f>
        <v>74.190177638453491</v>
      </c>
      <c r="M78" s="7">
        <v>6.8</v>
      </c>
      <c r="N78" s="13">
        <v>12.7</v>
      </c>
      <c r="O78" s="7">
        <v>5</v>
      </c>
      <c r="P78" s="7">
        <v>1</v>
      </c>
      <c r="Q78" s="5">
        <v>8.5</v>
      </c>
      <c r="R78" s="5">
        <v>8.1999999999999993</v>
      </c>
      <c r="S78" s="5">
        <v>7.7</v>
      </c>
      <c r="T78" s="5">
        <v>7.9</v>
      </c>
      <c r="U78" s="5">
        <v>32.299999999999997</v>
      </c>
      <c r="V78" s="8">
        <v>8.0749999999999993</v>
      </c>
      <c r="W78" s="5">
        <v>0.35499999999999998</v>
      </c>
      <c r="X78" s="8">
        <v>8.43</v>
      </c>
      <c r="Y78" s="8">
        <v>16.86</v>
      </c>
      <c r="Z78" s="5" t="s">
        <v>126</v>
      </c>
      <c r="AA78" s="11" t="s">
        <v>36</v>
      </c>
      <c r="AB78" s="7">
        <v>1</v>
      </c>
      <c r="AC78" s="7" t="s">
        <v>127</v>
      </c>
      <c r="AD78" s="41">
        <f t="shared" si="36"/>
        <v>23.746478873239436</v>
      </c>
      <c r="AE78" s="7"/>
      <c r="AF78" s="10">
        <v>727</v>
      </c>
      <c r="AG78" s="10">
        <v>17</v>
      </c>
      <c r="AH78" s="10">
        <v>8.5</v>
      </c>
      <c r="AI78" s="58">
        <f t="shared" si="30"/>
        <v>15.061043099999999</v>
      </c>
      <c r="AJ78" s="58">
        <f t="shared" si="31"/>
        <v>1.7989569000000003</v>
      </c>
      <c r="AL78" s="55">
        <f t="shared" si="32"/>
        <v>20.327073999999996</v>
      </c>
      <c r="AM78" s="55">
        <f t="shared" si="33"/>
        <v>14.432222539999996</v>
      </c>
      <c r="AN78" s="55">
        <f t="shared" si="34"/>
        <v>2.4277774600000033</v>
      </c>
      <c r="AO78" s="55">
        <f t="shared" si="35"/>
        <v>8.5600370937129293E-3</v>
      </c>
    </row>
    <row r="79" spans="1:41" ht="28.8" hidden="1" x14ac:dyDescent="0.3">
      <c r="A79" s="11">
        <v>1</v>
      </c>
      <c r="B79" s="5">
        <v>78</v>
      </c>
      <c r="C79" s="6" t="s">
        <v>128</v>
      </c>
      <c r="D79" s="5">
        <v>80</v>
      </c>
      <c r="E79" s="5" t="s">
        <v>38</v>
      </c>
      <c r="F79" s="5">
        <v>2</v>
      </c>
      <c r="G79" s="5" t="s">
        <v>28</v>
      </c>
      <c r="H79" s="7">
        <v>4</v>
      </c>
      <c r="I79" s="8">
        <v>17.7</v>
      </c>
      <c r="J79" s="7">
        <v>670</v>
      </c>
      <c r="K79" s="12">
        <v>0.67</v>
      </c>
      <c r="L79" s="20">
        <f t="shared" si="39"/>
        <v>70.010449320794152</v>
      </c>
      <c r="M79" s="7">
        <v>2.8</v>
      </c>
      <c r="N79" s="13">
        <v>14.9</v>
      </c>
      <c r="O79" s="7">
        <v>5</v>
      </c>
      <c r="P79" s="7">
        <v>3</v>
      </c>
      <c r="Q79" s="5">
        <v>5.5</v>
      </c>
      <c r="R79" s="5">
        <v>9.5</v>
      </c>
      <c r="S79" s="5">
        <v>7</v>
      </c>
      <c r="T79" s="5">
        <v>7.4</v>
      </c>
      <c r="U79" s="5">
        <v>29.4</v>
      </c>
      <c r="V79" s="8">
        <v>7.35</v>
      </c>
      <c r="W79" s="5">
        <v>0.33500000000000002</v>
      </c>
      <c r="X79" s="8">
        <v>7.6849999999999996</v>
      </c>
      <c r="Y79" s="8">
        <v>15.37</v>
      </c>
      <c r="Z79" s="5" t="s">
        <v>129</v>
      </c>
      <c r="AA79" s="11" t="s">
        <v>130</v>
      </c>
      <c r="AB79" s="7">
        <v>1</v>
      </c>
      <c r="AC79" s="7" t="s">
        <v>131</v>
      </c>
      <c r="AD79" s="41">
        <f t="shared" si="36"/>
        <v>22.940298507462686</v>
      </c>
      <c r="AE79" s="7"/>
      <c r="AF79" s="10">
        <v>683</v>
      </c>
      <c r="AG79" s="10">
        <v>13</v>
      </c>
      <c r="AH79" s="10">
        <v>6.5</v>
      </c>
      <c r="AI79" s="58">
        <f t="shared" si="30"/>
        <v>14.532179899999999</v>
      </c>
      <c r="AJ79" s="58">
        <f t="shared" si="31"/>
        <v>0.83782010000000007</v>
      </c>
      <c r="AL79" s="55">
        <f t="shared" si="32"/>
        <v>20.830945999999997</v>
      </c>
      <c r="AM79" s="55">
        <f t="shared" si="33"/>
        <v>13.956733819999998</v>
      </c>
      <c r="AN79" s="55">
        <f t="shared" si="34"/>
        <v>1.4132661800000008</v>
      </c>
      <c r="AO79" s="55">
        <f t="shared" si="35"/>
        <v>9.0805034612882231E-3</v>
      </c>
    </row>
    <row r="80" spans="1:41" ht="28.8" x14ac:dyDescent="0.3">
      <c r="A80" s="11">
        <v>1</v>
      </c>
      <c r="B80" s="5">
        <v>56</v>
      </c>
      <c r="C80" s="6" t="s">
        <v>132</v>
      </c>
      <c r="D80" s="5">
        <v>45</v>
      </c>
      <c r="E80" s="5" t="s">
        <v>38</v>
      </c>
      <c r="F80" s="5">
        <v>2</v>
      </c>
      <c r="G80" s="5" t="s">
        <v>28</v>
      </c>
      <c r="H80" s="7">
        <v>4</v>
      </c>
      <c r="I80" s="8">
        <v>15</v>
      </c>
      <c r="J80" s="7">
        <v>560</v>
      </c>
      <c r="K80" s="12">
        <v>0.56000000000000005</v>
      </c>
      <c r="L80" s="20">
        <f t="shared" si="39"/>
        <v>58.516196447230932</v>
      </c>
      <c r="M80" s="7">
        <v>6.2</v>
      </c>
      <c r="N80" s="13">
        <v>8.8000000000000007</v>
      </c>
      <c r="O80" s="7">
        <v>5</v>
      </c>
      <c r="P80" s="7">
        <v>1</v>
      </c>
      <c r="Q80" s="5">
        <v>4.7</v>
      </c>
      <c r="R80" s="5">
        <v>4.5</v>
      </c>
      <c r="S80" s="5">
        <v>4.5</v>
      </c>
      <c r="T80" s="5">
        <v>5.6</v>
      </c>
      <c r="U80" s="5">
        <v>19.299999999999997</v>
      </c>
      <c r="V80" s="8">
        <v>4.8249999999999993</v>
      </c>
      <c r="W80" s="5">
        <v>0.28000000000000003</v>
      </c>
      <c r="X80" s="8">
        <v>5.1049999999999995</v>
      </c>
      <c r="Y80" s="8">
        <v>10.209999999999999</v>
      </c>
      <c r="Z80" s="5" t="s">
        <v>133</v>
      </c>
      <c r="AA80" s="15" t="s">
        <v>79</v>
      </c>
      <c r="AB80" s="7">
        <v>1</v>
      </c>
      <c r="AC80" s="7" t="s">
        <v>134</v>
      </c>
      <c r="AD80" s="41">
        <f t="shared" si="36"/>
        <v>18.232142857142854</v>
      </c>
      <c r="AE80" s="7"/>
      <c r="AF80" s="10">
        <v>567</v>
      </c>
      <c r="AG80" s="10">
        <v>7</v>
      </c>
      <c r="AH80" s="10">
        <v>3.5</v>
      </c>
      <c r="AI80" s="58">
        <f t="shared" si="30"/>
        <v>12.925857600000001</v>
      </c>
      <c r="AJ80" s="58">
        <f t="shared" si="31"/>
        <v>-2.7158576000000014</v>
      </c>
      <c r="AL80" s="55">
        <f t="shared" si="32"/>
        <v>22.515903999999995</v>
      </c>
      <c r="AM80" s="55">
        <f t="shared" si="33"/>
        <v>12.608906239999998</v>
      </c>
      <c r="AN80" s="55">
        <f t="shared" si="34"/>
        <v>-2.3989062399999987</v>
      </c>
      <c r="AO80" s="55">
        <f t="shared" si="35"/>
        <v>1.2349565367286972E-2</v>
      </c>
    </row>
    <row r="81" spans="1:41" ht="28.8" hidden="1" x14ac:dyDescent="0.3">
      <c r="A81" s="11">
        <v>1</v>
      </c>
      <c r="B81" s="5">
        <v>80</v>
      </c>
      <c r="C81" s="6" t="s">
        <v>132</v>
      </c>
      <c r="D81" s="5">
        <v>55</v>
      </c>
      <c r="E81" s="5" t="s">
        <v>38</v>
      </c>
      <c r="F81" s="5">
        <v>2</v>
      </c>
      <c r="G81" s="5" t="s">
        <v>28</v>
      </c>
      <c r="H81" s="7">
        <v>4</v>
      </c>
      <c r="I81" s="8">
        <v>13.1</v>
      </c>
      <c r="J81" s="7">
        <v>590</v>
      </c>
      <c r="K81" s="12">
        <v>0.59</v>
      </c>
      <c r="L81" s="20">
        <f t="shared" si="39"/>
        <v>61.650992685475437</v>
      </c>
      <c r="M81" s="7">
        <v>4.5999999999999996</v>
      </c>
      <c r="N81" s="13">
        <v>8.5</v>
      </c>
      <c r="O81" s="7">
        <v>5</v>
      </c>
      <c r="P81" s="7">
        <v>3</v>
      </c>
      <c r="Q81" s="5">
        <v>5.5</v>
      </c>
      <c r="R81" s="5">
        <v>4.8</v>
      </c>
      <c r="S81" s="5">
        <v>6.1</v>
      </c>
      <c r="T81" s="5">
        <v>5.2</v>
      </c>
      <c r="U81" s="5">
        <v>21.599999999999998</v>
      </c>
      <c r="V81" s="8">
        <v>5.3999999999999995</v>
      </c>
      <c r="W81" s="5">
        <v>0.29499999999999998</v>
      </c>
      <c r="X81" s="8">
        <v>5.6949999999999994</v>
      </c>
      <c r="Y81" s="8">
        <v>11.389999999999999</v>
      </c>
      <c r="Z81" s="5" t="s">
        <v>135</v>
      </c>
      <c r="AA81" s="15" t="s">
        <v>79</v>
      </c>
      <c r="AB81" s="7">
        <v>1</v>
      </c>
      <c r="AC81" s="7" t="s">
        <v>134</v>
      </c>
      <c r="AD81" s="41">
        <f t="shared" si="36"/>
        <v>19.305084745762709</v>
      </c>
      <c r="AE81" s="7"/>
      <c r="AF81" s="10">
        <v>600</v>
      </c>
      <c r="AG81" s="10">
        <v>10</v>
      </c>
      <c r="AH81" s="10">
        <v>5</v>
      </c>
      <c r="AI81" s="58">
        <f t="shared" si="30"/>
        <v>13.386047099999999</v>
      </c>
      <c r="AJ81" s="58">
        <f t="shared" si="31"/>
        <v>-1.9960471000000002</v>
      </c>
      <c r="AL81" s="55">
        <f t="shared" si="32"/>
        <v>22.012833999999998</v>
      </c>
      <c r="AM81" s="55">
        <f t="shared" si="33"/>
        <v>12.987572059999998</v>
      </c>
      <c r="AN81" s="55">
        <f t="shared" si="34"/>
        <v>-1.5975720599999992</v>
      </c>
      <c r="AO81" s="55">
        <f t="shared" si="35"/>
        <v>1.1402609359086919E-2</v>
      </c>
    </row>
    <row r="82" spans="1:41" ht="28.8" hidden="1" x14ac:dyDescent="0.3">
      <c r="A82" s="11">
        <v>1</v>
      </c>
      <c r="B82" s="5">
        <v>81</v>
      </c>
      <c r="C82" s="6" t="s">
        <v>132</v>
      </c>
      <c r="D82" s="5">
        <v>60</v>
      </c>
      <c r="E82" s="5" t="s">
        <v>38</v>
      </c>
      <c r="F82" s="5">
        <v>2</v>
      </c>
      <c r="G82" s="5" t="s">
        <v>28</v>
      </c>
      <c r="H82" s="7">
        <v>4</v>
      </c>
      <c r="I82" s="8">
        <v>16.100000000000001</v>
      </c>
      <c r="J82" s="7">
        <v>620</v>
      </c>
      <c r="K82" s="12">
        <v>0.62</v>
      </c>
      <c r="L82" s="20">
        <f t="shared" si="39"/>
        <v>64.785788923719949</v>
      </c>
      <c r="M82" s="7">
        <v>4.9000000000000004</v>
      </c>
      <c r="N82" s="13">
        <v>11.2</v>
      </c>
      <c r="O82" s="7">
        <v>5</v>
      </c>
      <c r="P82" s="7">
        <v>3</v>
      </c>
      <c r="Q82" s="5">
        <v>5.8</v>
      </c>
      <c r="R82" s="5">
        <v>6.2</v>
      </c>
      <c r="S82" s="5">
        <v>6.3</v>
      </c>
      <c r="T82" s="5">
        <v>5</v>
      </c>
      <c r="U82" s="5">
        <v>23.3</v>
      </c>
      <c r="V82" s="8">
        <v>5.8250000000000002</v>
      </c>
      <c r="W82" s="5">
        <v>0.31</v>
      </c>
      <c r="X82" s="8">
        <v>6.1349999999999998</v>
      </c>
      <c r="Y82" s="8">
        <v>12.27</v>
      </c>
      <c r="Z82" s="5" t="s">
        <v>136</v>
      </c>
      <c r="AA82" s="15" t="s">
        <v>79</v>
      </c>
      <c r="AB82" s="7">
        <v>1</v>
      </c>
      <c r="AC82" s="7" t="s">
        <v>134</v>
      </c>
      <c r="AD82" s="41">
        <f t="shared" si="36"/>
        <v>19.79032258064516</v>
      </c>
      <c r="AE82" s="7"/>
      <c r="AF82" s="10">
        <v>640</v>
      </c>
      <c r="AG82" s="10">
        <v>20</v>
      </c>
      <c r="AH82" s="10">
        <v>10</v>
      </c>
      <c r="AI82" s="58">
        <f t="shared" si="30"/>
        <v>13.829660399999998</v>
      </c>
      <c r="AJ82" s="58">
        <f t="shared" si="31"/>
        <v>-1.5596603999999985</v>
      </c>
      <c r="AL82" s="55">
        <f t="shared" si="32"/>
        <v>21.542415999999999</v>
      </c>
      <c r="AM82" s="55">
        <f t="shared" si="33"/>
        <v>13.356297919999999</v>
      </c>
      <c r="AN82" s="55">
        <f t="shared" si="34"/>
        <v>-1.0862979199999998</v>
      </c>
      <c r="AO82" s="55">
        <f t="shared" si="35"/>
        <v>1.088532837815811E-2</v>
      </c>
    </row>
    <row r="83" spans="1:41" ht="28.8" hidden="1" x14ac:dyDescent="0.3">
      <c r="A83" s="11">
        <v>1</v>
      </c>
      <c r="B83" s="5">
        <v>82</v>
      </c>
      <c r="C83" s="6" t="s">
        <v>137</v>
      </c>
      <c r="D83" s="5">
        <v>70</v>
      </c>
      <c r="E83" s="5" t="s">
        <v>27</v>
      </c>
      <c r="F83" s="5">
        <v>1</v>
      </c>
      <c r="G83" s="5" t="s">
        <v>28</v>
      </c>
      <c r="H83" s="7">
        <v>4</v>
      </c>
      <c r="I83" s="8">
        <v>19.2</v>
      </c>
      <c r="J83" s="7">
        <v>1030</v>
      </c>
      <c r="K83" s="12">
        <v>1.03</v>
      </c>
      <c r="L83" s="20">
        <f>K83/0.00707</f>
        <v>145.68599717114569</v>
      </c>
      <c r="M83" s="7">
        <v>6.4</v>
      </c>
      <c r="N83" s="13">
        <v>12.8</v>
      </c>
      <c r="O83" s="7">
        <v>5</v>
      </c>
      <c r="P83" s="7">
        <v>3</v>
      </c>
      <c r="Q83" s="5">
        <v>7.8</v>
      </c>
      <c r="R83" s="5">
        <v>7.6</v>
      </c>
      <c r="S83" s="5">
        <v>8.3000000000000007</v>
      </c>
      <c r="T83" s="5">
        <v>7.8</v>
      </c>
      <c r="U83" s="5">
        <v>31.5</v>
      </c>
      <c r="V83" s="8">
        <v>7.875</v>
      </c>
      <c r="W83" s="5">
        <v>0.51500000000000001</v>
      </c>
      <c r="X83" s="8">
        <v>8.39</v>
      </c>
      <c r="Y83" s="8">
        <v>16.78</v>
      </c>
      <c r="Z83" s="5" t="s">
        <v>138</v>
      </c>
      <c r="AA83" s="9" t="s">
        <v>36</v>
      </c>
      <c r="AB83" s="7">
        <v>1</v>
      </c>
      <c r="AC83" s="7" t="s">
        <v>139</v>
      </c>
      <c r="AD83" s="41">
        <f t="shared" si="36"/>
        <v>16.291262135922331</v>
      </c>
      <c r="AE83" s="7"/>
      <c r="AF83" s="10">
        <v>1040</v>
      </c>
      <c r="AG83" s="10">
        <v>10</v>
      </c>
      <c r="AH83" s="10">
        <v>5</v>
      </c>
      <c r="AI83" s="58">
        <f t="shared" si="30"/>
        <v>18.231071899999996</v>
      </c>
      <c r="AJ83" s="58">
        <f t="shared" si="31"/>
        <v>-1.4510718999999952</v>
      </c>
      <c r="AL83" s="55">
        <f t="shared" si="32"/>
        <v>18.385825999999994</v>
      </c>
      <c r="AM83" s="55">
        <f t="shared" si="33"/>
        <v>18.937400779999994</v>
      </c>
      <c r="AN83" s="55">
        <f t="shared" si="34"/>
        <v>-2.1574007799999926</v>
      </c>
      <c r="AO83" s="55">
        <f t="shared" si="35"/>
        <v>1.128569772348033E-2</v>
      </c>
    </row>
    <row r="84" spans="1:41" ht="28.8" x14ac:dyDescent="0.3">
      <c r="A84" s="11">
        <v>1</v>
      </c>
      <c r="B84" s="5">
        <v>83</v>
      </c>
      <c r="C84" s="6" t="s">
        <v>140</v>
      </c>
      <c r="D84" s="5">
        <v>30</v>
      </c>
      <c r="E84" s="5" t="s">
        <v>38</v>
      </c>
      <c r="F84" s="5">
        <v>2</v>
      </c>
      <c r="G84" s="5" t="s">
        <v>28</v>
      </c>
      <c r="H84" s="7">
        <v>4</v>
      </c>
      <c r="I84" s="8">
        <v>14.3</v>
      </c>
      <c r="J84" s="7">
        <v>490</v>
      </c>
      <c r="K84" s="12">
        <v>0.49</v>
      </c>
      <c r="L84" s="20">
        <f t="shared" ref="L84:L86" si="40">K84/0.00957</f>
        <v>51.201671891327059</v>
      </c>
      <c r="M84" s="7">
        <v>3.1</v>
      </c>
      <c r="N84" s="13">
        <v>11.2</v>
      </c>
      <c r="O84" s="7">
        <v>10</v>
      </c>
      <c r="P84" s="7">
        <v>1</v>
      </c>
      <c r="Q84" s="5">
        <v>7</v>
      </c>
      <c r="R84" s="5">
        <v>6.8</v>
      </c>
      <c r="S84" s="5">
        <v>7.2</v>
      </c>
      <c r="T84" s="5">
        <v>7.2</v>
      </c>
      <c r="U84" s="5">
        <v>28.2</v>
      </c>
      <c r="V84" s="8">
        <v>7.05</v>
      </c>
      <c r="W84" s="5">
        <v>0.245</v>
      </c>
      <c r="X84" s="8">
        <v>7.2949999999999999</v>
      </c>
      <c r="Y84" s="8">
        <v>14.59</v>
      </c>
      <c r="Z84" s="5" t="s">
        <v>141</v>
      </c>
      <c r="AA84" s="15" t="s">
        <v>142</v>
      </c>
      <c r="AB84" s="7">
        <v>1</v>
      </c>
      <c r="AC84" s="7" t="s">
        <v>143</v>
      </c>
      <c r="AD84" s="41">
        <f t="shared" si="36"/>
        <v>29.775510204081634</v>
      </c>
      <c r="AE84" s="7"/>
      <c r="AF84" s="10">
        <v>511</v>
      </c>
      <c r="AG84" s="10">
        <v>21</v>
      </c>
      <c r="AH84" s="10">
        <v>10.5</v>
      </c>
      <c r="AI84" s="58">
        <f t="shared" si="30"/>
        <v>11.787619100000001</v>
      </c>
      <c r="AJ84" s="58">
        <f t="shared" si="31"/>
        <v>2.8023808999999993</v>
      </c>
      <c r="AL84" s="55">
        <f t="shared" si="32"/>
        <v>23.816713999999997</v>
      </c>
      <c r="AM84" s="55">
        <f t="shared" si="33"/>
        <v>11.670189859999999</v>
      </c>
      <c r="AN84" s="55">
        <f t="shared" si="34"/>
        <v>2.9198101400000009</v>
      </c>
      <c r="AO84" s="55">
        <f t="shared" si="35"/>
        <v>7.998759328307058E-3</v>
      </c>
    </row>
    <row r="85" spans="1:41" ht="28.8" x14ac:dyDescent="0.3">
      <c r="A85" s="11">
        <v>1</v>
      </c>
      <c r="B85" s="5">
        <v>84</v>
      </c>
      <c r="C85" s="6" t="s">
        <v>144</v>
      </c>
      <c r="D85" s="5">
        <v>98</v>
      </c>
      <c r="E85" s="5" t="s">
        <v>38</v>
      </c>
      <c r="F85" s="5">
        <v>2</v>
      </c>
      <c r="G85" s="5" t="s">
        <v>28</v>
      </c>
      <c r="H85" s="7">
        <v>4</v>
      </c>
      <c r="I85" s="8">
        <v>17.5</v>
      </c>
      <c r="J85" s="7">
        <v>600</v>
      </c>
      <c r="K85" s="12">
        <v>0.6</v>
      </c>
      <c r="L85" s="20">
        <f t="shared" si="40"/>
        <v>62.695924764890279</v>
      </c>
      <c r="M85" s="7">
        <v>5.5</v>
      </c>
      <c r="N85" s="13">
        <v>12</v>
      </c>
      <c r="O85" s="7">
        <v>10</v>
      </c>
      <c r="P85" s="7">
        <v>1</v>
      </c>
      <c r="Q85" s="5">
        <v>3.4</v>
      </c>
      <c r="R85" s="5">
        <v>6.9</v>
      </c>
      <c r="S85" s="5">
        <v>5.7</v>
      </c>
      <c r="T85" s="5">
        <v>5.5</v>
      </c>
      <c r="U85" s="5">
        <v>21.5</v>
      </c>
      <c r="V85" s="8">
        <v>5.375</v>
      </c>
      <c r="W85" s="5">
        <v>0.3</v>
      </c>
      <c r="X85" s="8">
        <v>5.6749999999999998</v>
      </c>
      <c r="Y85" s="8">
        <v>11.35</v>
      </c>
      <c r="Z85" s="5" t="s">
        <v>145</v>
      </c>
      <c r="AA85" s="9" t="s">
        <v>30</v>
      </c>
      <c r="AB85" s="7">
        <v>1</v>
      </c>
      <c r="AC85" s="7" t="s">
        <v>146</v>
      </c>
      <c r="AD85" s="41">
        <f t="shared" si="36"/>
        <v>18.916666666666668</v>
      </c>
      <c r="AE85" s="7"/>
      <c r="AF85" s="10">
        <v>611</v>
      </c>
      <c r="AG85" s="10">
        <v>11</v>
      </c>
      <c r="AH85" s="10">
        <v>5.5</v>
      </c>
      <c r="AI85" s="58">
        <f t="shared" si="30"/>
        <v>13.53576</v>
      </c>
      <c r="AJ85" s="58">
        <f t="shared" si="31"/>
        <v>-2.1857600000000001</v>
      </c>
      <c r="AL85" s="55">
        <f t="shared" si="32"/>
        <v>21.852399999999999</v>
      </c>
      <c r="AM85" s="55">
        <f t="shared" si="33"/>
        <v>13.11144</v>
      </c>
      <c r="AN85" s="55">
        <f t="shared" si="34"/>
        <v>-1.7614400000000003</v>
      </c>
      <c r="AO85" s="55">
        <f t="shared" si="35"/>
        <v>1.1551929515418502E-2</v>
      </c>
    </row>
    <row r="86" spans="1:41" ht="28.8" hidden="1" x14ac:dyDescent="0.3">
      <c r="A86" s="11">
        <v>1</v>
      </c>
      <c r="B86" s="5">
        <v>85</v>
      </c>
      <c r="C86" s="6" t="s">
        <v>144</v>
      </c>
      <c r="D86" s="5">
        <v>55</v>
      </c>
      <c r="E86" s="5" t="s">
        <v>38</v>
      </c>
      <c r="F86" s="5">
        <v>2</v>
      </c>
      <c r="G86" s="5" t="s">
        <v>28</v>
      </c>
      <c r="H86" s="7">
        <v>4</v>
      </c>
      <c r="I86" s="8">
        <v>15.1</v>
      </c>
      <c r="J86" s="7">
        <v>710</v>
      </c>
      <c r="K86" s="12">
        <v>0.71</v>
      </c>
      <c r="L86" s="20">
        <f t="shared" si="40"/>
        <v>74.190177638453491</v>
      </c>
      <c r="M86" s="7">
        <v>5.3</v>
      </c>
      <c r="N86" s="13">
        <v>9.8000000000000007</v>
      </c>
      <c r="O86" s="7">
        <v>10</v>
      </c>
      <c r="P86" s="7">
        <v>3</v>
      </c>
      <c r="Q86" s="5">
        <v>6.1</v>
      </c>
      <c r="R86" s="5">
        <v>5.7</v>
      </c>
      <c r="S86" s="5">
        <v>5.9</v>
      </c>
      <c r="T86" s="5">
        <v>7.7</v>
      </c>
      <c r="U86" s="5">
        <v>25.400000000000002</v>
      </c>
      <c r="V86" s="8">
        <v>6.3500000000000005</v>
      </c>
      <c r="W86" s="5">
        <v>0.35499999999999998</v>
      </c>
      <c r="X86" s="8">
        <v>6.7050000000000001</v>
      </c>
      <c r="Y86" s="8">
        <v>13.41</v>
      </c>
      <c r="Z86" s="5" t="s">
        <v>147</v>
      </c>
      <c r="AA86" s="9" t="s">
        <v>30</v>
      </c>
      <c r="AB86" s="7">
        <v>1</v>
      </c>
      <c r="AC86" s="7" t="s">
        <v>148</v>
      </c>
      <c r="AD86" s="41">
        <f t="shared" si="36"/>
        <v>18.887323943661972</v>
      </c>
      <c r="AE86" s="7"/>
      <c r="AF86" s="10">
        <v>719</v>
      </c>
      <c r="AG86" s="10">
        <v>9</v>
      </c>
      <c r="AH86" s="10">
        <v>4.5</v>
      </c>
      <c r="AI86" s="58">
        <f t="shared" si="30"/>
        <v>15.061043099999999</v>
      </c>
      <c r="AJ86" s="58">
        <f t="shared" si="31"/>
        <v>-1.651043099999999</v>
      </c>
      <c r="AL86" s="55">
        <f t="shared" si="32"/>
        <v>20.327073999999996</v>
      </c>
      <c r="AM86" s="55">
        <f t="shared" si="33"/>
        <v>14.432222539999996</v>
      </c>
      <c r="AN86" s="55">
        <f t="shared" si="34"/>
        <v>-1.022222539999996</v>
      </c>
      <c r="AO86" s="55">
        <f t="shared" si="35"/>
        <v>1.0762283773303502E-2</v>
      </c>
    </row>
    <row r="87" spans="1:41" ht="43.2" x14ac:dyDescent="0.3">
      <c r="A87" s="11">
        <v>1</v>
      </c>
      <c r="B87" s="5">
        <v>86</v>
      </c>
      <c r="C87" s="6" t="s">
        <v>149</v>
      </c>
      <c r="D87" s="5">
        <v>35</v>
      </c>
      <c r="E87" s="5" t="s">
        <v>38</v>
      </c>
      <c r="F87" s="5">
        <v>2</v>
      </c>
      <c r="G87" s="5" t="s">
        <v>184</v>
      </c>
      <c r="H87" s="7">
        <v>3</v>
      </c>
      <c r="I87" s="8">
        <v>11</v>
      </c>
      <c r="J87" s="7">
        <v>370</v>
      </c>
      <c r="K87" s="12">
        <v>0.37</v>
      </c>
      <c r="L87" s="20">
        <f>K87/0.0083</f>
        <v>44.578313253012048</v>
      </c>
      <c r="M87" s="7">
        <v>3.5</v>
      </c>
      <c r="N87" s="13">
        <v>7.5</v>
      </c>
      <c r="O87" s="7">
        <v>5</v>
      </c>
      <c r="P87" s="7">
        <v>1</v>
      </c>
      <c r="Q87" s="5">
        <v>4.9000000000000004</v>
      </c>
      <c r="R87" s="5">
        <v>5.7</v>
      </c>
      <c r="S87" s="5">
        <v>5.5</v>
      </c>
      <c r="T87" s="5">
        <v>5.7</v>
      </c>
      <c r="U87" s="5">
        <v>21.8</v>
      </c>
      <c r="V87" s="8">
        <v>5.45</v>
      </c>
      <c r="W87" s="5">
        <v>0.185</v>
      </c>
      <c r="X87" s="8">
        <v>5.6349999999999998</v>
      </c>
      <c r="Y87" s="8">
        <v>11.27</v>
      </c>
      <c r="Z87" s="5" t="s">
        <v>150</v>
      </c>
      <c r="AA87" s="11" t="s">
        <v>151</v>
      </c>
      <c r="AB87" s="7">
        <v>1</v>
      </c>
      <c r="AC87" s="7" t="s">
        <v>152</v>
      </c>
      <c r="AD87" s="41">
        <f t="shared" si="36"/>
        <v>30.45945945945946</v>
      </c>
      <c r="AE87" s="7"/>
      <c r="AF87" s="10">
        <v>397</v>
      </c>
      <c r="AG87" s="10">
        <v>27</v>
      </c>
      <c r="AH87" s="10">
        <v>13.5</v>
      </c>
      <c r="AI87" s="58">
        <f t="shared" si="30"/>
        <v>9.6263878999999992</v>
      </c>
      <c r="AJ87" s="58">
        <f t="shared" si="31"/>
        <v>1.6436121000000004</v>
      </c>
      <c r="AL87" s="55">
        <f t="shared" si="32"/>
        <v>26.460265999999997</v>
      </c>
      <c r="AM87" s="55">
        <f t="shared" si="33"/>
        <v>9.7902984199999992</v>
      </c>
      <c r="AN87" s="55">
        <f t="shared" si="34"/>
        <v>1.4797015800000004</v>
      </c>
      <c r="AO87" s="55">
        <f t="shared" si="35"/>
        <v>8.687043850931676E-3</v>
      </c>
    </row>
    <row r="88" spans="1:41" ht="28.8" x14ac:dyDescent="0.3">
      <c r="A88" s="11">
        <v>1</v>
      </c>
      <c r="B88" s="5">
        <v>87</v>
      </c>
      <c r="C88" s="6" t="s">
        <v>153</v>
      </c>
      <c r="D88" s="5">
        <v>35</v>
      </c>
      <c r="E88" s="5" t="s">
        <v>38</v>
      </c>
      <c r="F88" s="5">
        <v>2</v>
      </c>
      <c r="G88" s="5" t="s">
        <v>28</v>
      </c>
      <c r="H88" s="7">
        <v>4</v>
      </c>
      <c r="I88" s="8">
        <v>12.4</v>
      </c>
      <c r="J88" s="7">
        <v>580</v>
      </c>
      <c r="K88" s="12">
        <v>0.57999999999999996</v>
      </c>
      <c r="L88" s="20">
        <f t="shared" ref="L88:L91" si="41">K88/0.00957</f>
        <v>60.606060606060602</v>
      </c>
      <c r="M88" s="7">
        <v>3.3</v>
      </c>
      <c r="N88" s="13">
        <v>9.1</v>
      </c>
      <c r="O88" s="7">
        <v>10</v>
      </c>
      <c r="P88" s="7">
        <v>1</v>
      </c>
      <c r="Q88" s="5">
        <v>5.8</v>
      </c>
      <c r="R88" s="5">
        <v>6</v>
      </c>
      <c r="S88" s="5">
        <v>5.0999999999999996</v>
      </c>
      <c r="T88" s="5">
        <v>5.4</v>
      </c>
      <c r="U88" s="5">
        <v>22.299999999999997</v>
      </c>
      <c r="V88" s="8">
        <v>5.5749999999999993</v>
      </c>
      <c r="W88" s="5">
        <v>0.28999999999999998</v>
      </c>
      <c r="X88" s="8">
        <v>5.8649999999999993</v>
      </c>
      <c r="Y88" s="8">
        <v>11.729999999999999</v>
      </c>
      <c r="Z88" s="5" t="s">
        <v>154</v>
      </c>
      <c r="AA88" s="11" t="s">
        <v>155</v>
      </c>
      <c r="AB88" s="7">
        <v>1</v>
      </c>
      <c r="AC88" s="7" t="s">
        <v>156</v>
      </c>
      <c r="AD88" s="41">
        <f t="shared" si="36"/>
        <v>20.22413793103448</v>
      </c>
      <c r="AE88" s="7"/>
      <c r="AF88" s="10">
        <v>611</v>
      </c>
      <c r="AG88" s="10">
        <v>31</v>
      </c>
      <c r="AH88" s="10">
        <v>15.5</v>
      </c>
      <c r="AI88" s="58">
        <f t="shared" si="30"/>
        <v>13.234492400000001</v>
      </c>
      <c r="AJ88" s="58">
        <f t="shared" si="31"/>
        <v>-1.504492400000002</v>
      </c>
      <c r="AL88" s="55">
        <f t="shared" si="32"/>
        <v>22.176895999999999</v>
      </c>
      <c r="AM88" s="55">
        <f t="shared" si="33"/>
        <v>12.862599679999999</v>
      </c>
      <c r="AN88" s="55">
        <f t="shared" si="34"/>
        <v>-1.1325996800000002</v>
      </c>
      <c r="AO88" s="55">
        <f t="shared" si="35"/>
        <v>1.0965558124467178E-2</v>
      </c>
    </row>
    <row r="89" spans="1:41" ht="43.2" x14ac:dyDescent="0.3">
      <c r="A89" s="11">
        <v>1</v>
      </c>
      <c r="B89" s="5">
        <v>88</v>
      </c>
      <c r="C89" s="6" t="s">
        <v>153</v>
      </c>
      <c r="D89" s="5">
        <v>40</v>
      </c>
      <c r="E89" s="5" t="s">
        <v>38</v>
      </c>
      <c r="F89" s="5">
        <v>2</v>
      </c>
      <c r="G89" s="5" t="s">
        <v>28</v>
      </c>
      <c r="H89" s="7">
        <v>4</v>
      </c>
      <c r="I89" s="8">
        <v>16.399999999999999</v>
      </c>
      <c r="J89" s="7">
        <v>570</v>
      </c>
      <c r="K89" s="12">
        <v>0.56999999999999995</v>
      </c>
      <c r="L89" s="20">
        <f t="shared" si="41"/>
        <v>59.56112852664576</v>
      </c>
      <c r="M89" s="7">
        <v>4.8</v>
      </c>
      <c r="N89" s="13">
        <v>11.6</v>
      </c>
      <c r="O89" s="7">
        <v>10</v>
      </c>
      <c r="P89" s="7">
        <v>1</v>
      </c>
      <c r="Q89" s="5">
        <v>6.4</v>
      </c>
      <c r="R89" s="5">
        <v>5.2</v>
      </c>
      <c r="S89" s="5">
        <v>5.7</v>
      </c>
      <c r="T89" s="5">
        <v>5</v>
      </c>
      <c r="U89" s="5">
        <v>22.3</v>
      </c>
      <c r="V89" s="8">
        <v>5.5750000000000002</v>
      </c>
      <c r="W89" s="5">
        <v>0.28499999999999998</v>
      </c>
      <c r="X89" s="8">
        <v>5.86</v>
      </c>
      <c r="Y89" s="8">
        <v>11.72</v>
      </c>
      <c r="Z89" s="5" t="s">
        <v>157</v>
      </c>
      <c r="AA89" s="11" t="s">
        <v>155</v>
      </c>
      <c r="AB89" s="7">
        <v>1</v>
      </c>
      <c r="AC89" s="7" t="s">
        <v>158</v>
      </c>
      <c r="AD89" s="41">
        <f t="shared" si="36"/>
        <v>20.561403508771932</v>
      </c>
      <c r="AE89" s="7"/>
      <c r="AF89" s="10">
        <v>571</v>
      </c>
      <c r="AG89" s="10">
        <v>1</v>
      </c>
      <c r="AH89" s="10">
        <v>0.5</v>
      </c>
      <c r="AI89" s="58">
        <f t="shared" si="30"/>
        <v>13.081095900000001</v>
      </c>
      <c r="AJ89" s="58">
        <f t="shared" si="31"/>
        <v>-1.3610959000000005</v>
      </c>
      <c r="AL89" s="55">
        <f t="shared" si="32"/>
        <v>22.344585999999996</v>
      </c>
      <c r="AM89" s="55">
        <f t="shared" si="33"/>
        <v>12.736414019999996</v>
      </c>
      <c r="AN89" s="55">
        <f t="shared" si="34"/>
        <v>-1.0164140199999956</v>
      </c>
      <c r="AO89" s="55">
        <f t="shared" si="35"/>
        <v>1.0867247457337881E-2</v>
      </c>
    </row>
    <row r="90" spans="1:41" ht="43.2" x14ac:dyDescent="0.3">
      <c r="A90" s="11">
        <v>1</v>
      </c>
      <c r="B90" s="5">
        <v>89</v>
      </c>
      <c r="C90" s="6" t="s">
        <v>153</v>
      </c>
      <c r="D90" s="5">
        <v>35</v>
      </c>
      <c r="E90" s="5" t="s">
        <v>38</v>
      </c>
      <c r="F90" s="5">
        <v>2</v>
      </c>
      <c r="G90" s="5" t="s">
        <v>28</v>
      </c>
      <c r="H90" s="7">
        <v>4</v>
      </c>
      <c r="I90" s="8">
        <v>12.1</v>
      </c>
      <c r="J90" s="7">
        <v>480</v>
      </c>
      <c r="K90" s="12">
        <v>0.48</v>
      </c>
      <c r="L90" s="20">
        <f t="shared" si="41"/>
        <v>50.156739811912225</v>
      </c>
      <c r="M90" s="7">
        <v>3.1</v>
      </c>
      <c r="N90" s="13">
        <v>9</v>
      </c>
      <c r="O90" s="7">
        <v>10</v>
      </c>
      <c r="P90" s="7">
        <v>1</v>
      </c>
      <c r="Q90" s="5">
        <v>6.3</v>
      </c>
      <c r="R90" s="5">
        <v>7.3</v>
      </c>
      <c r="S90" s="5">
        <v>5.4</v>
      </c>
      <c r="T90" s="5">
        <v>5.8</v>
      </c>
      <c r="U90" s="5">
        <v>24.8</v>
      </c>
      <c r="V90" s="8">
        <v>6.2</v>
      </c>
      <c r="W90" s="5">
        <v>0.24</v>
      </c>
      <c r="X90" s="8">
        <v>6.44</v>
      </c>
      <c r="Y90" s="8">
        <v>12.88</v>
      </c>
      <c r="Z90" s="5" t="s">
        <v>159</v>
      </c>
      <c r="AA90" s="11" t="s">
        <v>155</v>
      </c>
      <c r="AB90" s="7">
        <v>1</v>
      </c>
      <c r="AC90" s="7" t="s">
        <v>160</v>
      </c>
      <c r="AD90" s="41">
        <f t="shared" si="36"/>
        <v>26.833333333333336</v>
      </c>
      <c r="AE90" s="7"/>
      <c r="AF90" s="10">
        <v>497</v>
      </c>
      <c r="AG90" s="10">
        <v>17</v>
      </c>
      <c r="AH90" s="10">
        <v>8.5</v>
      </c>
      <c r="AI90" s="58">
        <f t="shared" si="30"/>
        <v>11.617646399999998</v>
      </c>
      <c r="AJ90" s="58">
        <f t="shared" si="31"/>
        <v>1.2623536000000026</v>
      </c>
      <c r="AL90" s="55">
        <f t="shared" si="32"/>
        <v>24.017055999999997</v>
      </c>
      <c r="AM90" s="55">
        <f t="shared" si="33"/>
        <v>11.528186879999998</v>
      </c>
      <c r="AN90" s="55">
        <f t="shared" si="34"/>
        <v>1.3518131200000028</v>
      </c>
      <c r="AO90" s="55">
        <f t="shared" si="35"/>
        <v>8.9504556521739116E-3</v>
      </c>
    </row>
    <row r="91" spans="1:41" ht="28.8" x14ac:dyDescent="0.3">
      <c r="A91" s="11">
        <v>1</v>
      </c>
      <c r="B91" s="5">
        <v>90</v>
      </c>
      <c r="C91" s="6" t="s">
        <v>153</v>
      </c>
      <c r="D91" s="5">
        <v>1</v>
      </c>
      <c r="E91" s="5" t="s">
        <v>38</v>
      </c>
      <c r="F91" s="5">
        <v>2</v>
      </c>
      <c r="G91" s="5" t="s">
        <v>28</v>
      </c>
      <c r="H91" s="7">
        <v>4</v>
      </c>
      <c r="I91" s="8">
        <v>13.2</v>
      </c>
      <c r="J91" s="7">
        <v>580</v>
      </c>
      <c r="K91" s="12">
        <v>0.57999999999999996</v>
      </c>
      <c r="L91" s="20">
        <f t="shared" si="41"/>
        <v>60.606060606060602</v>
      </c>
      <c r="M91" s="7">
        <v>2.9</v>
      </c>
      <c r="N91" s="13">
        <v>10.3</v>
      </c>
      <c r="O91" s="7">
        <v>5</v>
      </c>
      <c r="P91" s="7">
        <v>1</v>
      </c>
      <c r="Q91" s="5">
        <v>7</v>
      </c>
      <c r="R91" s="5">
        <v>5.5</v>
      </c>
      <c r="S91" s="5">
        <v>6.6</v>
      </c>
      <c r="T91" s="5">
        <v>6.6</v>
      </c>
      <c r="U91" s="5">
        <v>25.700000000000003</v>
      </c>
      <c r="V91" s="8">
        <v>6.4250000000000007</v>
      </c>
      <c r="W91" s="5">
        <v>0.28999999999999998</v>
      </c>
      <c r="X91" s="8">
        <v>6.7150000000000007</v>
      </c>
      <c r="Y91" s="8">
        <v>13.430000000000001</v>
      </c>
      <c r="Z91" s="5" t="s">
        <v>161</v>
      </c>
      <c r="AA91" s="11" t="s">
        <v>155</v>
      </c>
      <c r="AB91" s="7">
        <v>1</v>
      </c>
      <c r="AC91" s="7" t="s">
        <v>162</v>
      </c>
      <c r="AD91" s="41">
        <f t="shared" si="36"/>
        <v>23.155172413793107</v>
      </c>
      <c r="AE91" s="7"/>
      <c r="AF91" s="10">
        <v>650</v>
      </c>
      <c r="AG91" s="10">
        <v>70</v>
      </c>
      <c r="AH91" s="10">
        <v>35</v>
      </c>
      <c r="AI91" s="58">
        <f t="shared" si="30"/>
        <v>13.234492400000001</v>
      </c>
      <c r="AJ91" s="58">
        <f t="shared" si="31"/>
        <v>0.19550760000000089</v>
      </c>
      <c r="AL91" s="55">
        <f t="shared" si="32"/>
        <v>22.176895999999999</v>
      </c>
      <c r="AM91" s="55">
        <f t="shared" si="33"/>
        <v>12.862599679999999</v>
      </c>
      <c r="AN91" s="55">
        <f t="shared" si="34"/>
        <v>0.56740032000000262</v>
      </c>
      <c r="AO91" s="55">
        <f t="shared" si="35"/>
        <v>9.5775127922561407E-3</v>
      </c>
    </row>
    <row r="92" spans="1:41" ht="28.8" hidden="1" x14ac:dyDescent="0.3">
      <c r="A92" s="11">
        <v>1</v>
      </c>
      <c r="B92" s="5">
        <v>91</v>
      </c>
      <c r="C92" s="6" t="s">
        <v>144</v>
      </c>
      <c r="D92" s="5">
        <v>5</v>
      </c>
      <c r="E92" s="5" t="s">
        <v>27</v>
      </c>
      <c r="F92" s="5">
        <v>1</v>
      </c>
      <c r="G92" s="5" t="s">
        <v>57</v>
      </c>
      <c r="H92" s="7">
        <v>1</v>
      </c>
      <c r="I92" s="8">
        <v>9</v>
      </c>
      <c r="J92" s="7">
        <v>240</v>
      </c>
      <c r="K92" s="12">
        <v>0.24</v>
      </c>
      <c r="L92" s="20">
        <f t="shared" ref="L92:L97" si="42">K92/0.011</f>
        <v>21.81818181818182</v>
      </c>
      <c r="M92" s="7">
        <v>1.7</v>
      </c>
      <c r="N92" s="13">
        <v>7.3</v>
      </c>
      <c r="O92" s="7">
        <v>0</v>
      </c>
      <c r="P92" s="7">
        <v>0</v>
      </c>
      <c r="Q92" s="5">
        <v>4.4000000000000004</v>
      </c>
      <c r="R92" s="5">
        <v>3.6</v>
      </c>
      <c r="S92" s="5">
        <v>2.9</v>
      </c>
      <c r="T92" s="5">
        <v>3.6</v>
      </c>
      <c r="U92" s="5">
        <v>14.5</v>
      </c>
      <c r="V92" s="8">
        <v>3.625</v>
      </c>
      <c r="W92" s="5">
        <v>0.12</v>
      </c>
      <c r="X92" s="8">
        <v>3.7450000000000001</v>
      </c>
      <c r="Y92" s="8">
        <v>7.49</v>
      </c>
      <c r="Z92" s="5" t="s">
        <v>163</v>
      </c>
      <c r="AA92" s="11" t="s">
        <v>151</v>
      </c>
      <c r="AB92" s="7">
        <v>1</v>
      </c>
      <c r="AC92" s="7" t="s">
        <v>164</v>
      </c>
      <c r="AD92" s="41">
        <f t="shared" si="36"/>
        <v>31.208333333333336</v>
      </c>
      <c r="AE92" s="7"/>
      <c r="AF92" s="10">
        <v>271</v>
      </c>
      <c r="AG92" s="10">
        <v>31</v>
      </c>
      <c r="AH92" s="10">
        <v>15.5</v>
      </c>
      <c r="AI92" s="58">
        <f t="shared" si="30"/>
        <v>6.9857616</v>
      </c>
      <c r="AJ92" s="58">
        <f t="shared" si="31"/>
        <v>0.5042384000000002</v>
      </c>
      <c r="AL92" s="55">
        <f t="shared" si="32"/>
        <v>29.913664000000001</v>
      </c>
      <c r="AM92" s="55">
        <f t="shared" si="33"/>
        <v>7.1792793599999998</v>
      </c>
      <c r="AN92" s="55">
        <f t="shared" si="34"/>
        <v>0.31072064000000044</v>
      </c>
      <c r="AO92" s="55">
        <f t="shared" si="35"/>
        <v>9.5851526835781034E-3</v>
      </c>
    </row>
    <row r="93" spans="1:41" ht="28.8" x14ac:dyDescent="0.3">
      <c r="A93" s="11">
        <v>1</v>
      </c>
      <c r="B93" s="5">
        <v>92</v>
      </c>
      <c r="C93" s="6" t="s">
        <v>144</v>
      </c>
      <c r="D93" s="5">
        <v>25</v>
      </c>
      <c r="E93" s="5" t="s">
        <v>27</v>
      </c>
      <c r="F93" s="5">
        <v>1</v>
      </c>
      <c r="G93" s="5" t="s">
        <v>205</v>
      </c>
      <c r="H93" s="7">
        <v>2</v>
      </c>
      <c r="I93" s="8">
        <v>13.7</v>
      </c>
      <c r="J93" s="7">
        <v>400</v>
      </c>
      <c r="K93" s="12">
        <v>0.4</v>
      </c>
      <c r="L93" s="20">
        <f t="shared" si="42"/>
        <v>36.363636363636367</v>
      </c>
      <c r="M93" s="7">
        <v>2</v>
      </c>
      <c r="N93" s="13">
        <v>11.7</v>
      </c>
      <c r="O93" s="7">
        <v>5</v>
      </c>
      <c r="P93" s="7">
        <v>1</v>
      </c>
      <c r="Q93" s="5">
        <v>7</v>
      </c>
      <c r="R93" s="5">
        <v>6.6</v>
      </c>
      <c r="S93" s="5">
        <v>5.8</v>
      </c>
      <c r="T93" s="5">
        <v>7.1</v>
      </c>
      <c r="U93" s="5">
        <v>26.5</v>
      </c>
      <c r="V93" s="8">
        <v>6.625</v>
      </c>
      <c r="W93" s="5">
        <v>0.2</v>
      </c>
      <c r="X93" s="8">
        <v>6.8250000000000002</v>
      </c>
      <c r="Y93" s="8">
        <v>13.65</v>
      </c>
      <c r="Z93" s="5" t="s">
        <v>165</v>
      </c>
      <c r="AA93" s="11" t="s">
        <v>151</v>
      </c>
      <c r="AB93" s="7">
        <v>1</v>
      </c>
      <c r="AC93" s="7" t="s">
        <v>166</v>
      </c>
      <c r="AD93" s="41">
        <f t="shared" si="36"/>
        <v>34.125</v>
      </c>
      <c r="AE93" s="7"/>
      <c r="AF93" s="10">
        <v>429</v>
      </c>
      <c r="AG93" s="10">
        <v>29</v>
      </c>
      <c r="AH93" s="10">
        <v>14.5</v>
      </c>
      <c r="AI93" s="58">
        <f t="shared" si="30"/>
        <v>10.191559999999999</v>
      </c>
      <c r="AJ93" s="58">
        <f t="shared" si="31"/>
        <v>3.4584400000000013</v>
      </c>
      <c r="AL93" s="55">
        <f t="shared" si="32"/>
        <v>25.750399999999999</v>
      </c>
      <c r="AM93" s="55">
        <f t="shared" si="33"/>
        <v>10.30016</v>
      </c>
      <c r="AN93" s="55">
        <f t="shared" si="34"/>
        <v>3.3498400000000004</v>
      </c>
      <c r="AO93" s="55">
        <f t="shared" si="35"/>
        <v>7.5459047619047615E-3</v>
      </c>
    </row>
    <row r="94" spans="1:41" ht="28.8" x14ac:dyDescent="0.3">
      <c r="A94" s="11">
        <v>1</v>
      </c>
      <c r="B94" s="5">
        <v>93</v>
      </c>
      <c r="C94" s="6" t="s">
        <v>167</v>
      </c>
      <c r="D94" s="5">
        <v>0</v>
      </c>
      <c r="E94" s="5" t="s">
        <v>27</v>
      </c>
      <c r="F94" s="5">
        <v>1</v>
      </c>
      <c r="G94" s="5" t="s">
        <v>57</v>
      </c>
      <c r="H94" s="7">
        <v>1</v>
      </c>
      <c r="I94" s="8">
        <v>8.6999999999999993</v>
      </c>
      <c r="J94" s="7">
        <v>170</v>
      </c>
      <c r="K94" s="12">
        <v>0.17</v>
      </c>
      <c r="L94" s="20">
        <f t="shared" si="42"/>
        <v>15.454545454545457</v>
      </c>
      <c r="M94" s="7">
        <v>2.5</v>
      </c>
      <c r="N94" s="13">
        <v>6.2</v>
      </c>
      <c r="O94" s="7">
        <v>5</v>
      </c>
      <c r="P94" s="7">
        <v>1</v>
      </c>
      <c r="Q94" s="5">
        <v>2.6</v>
      </c>
      <c r="R94" s="5">
        <v>2.6</v>
      </c>
      <c r="S94" s="5">
        <v>2.6</v>
      </c>
      <c r="T94" s="5">
        <v>2.5</v>
      </c>
      <c r="U94" s="5">
        <v>10.3</v>
      </c>
      <c r="V94" s="8">
        <v>2.5750000000000002</v>
      </c>
      <c r="W94" s="5">
        <v>8.5000000000000006E-2</v>
      </c>
      <c r="X94" s="8">
        <v>2.66</v>
      </c>
      <c r="Y94" s="8">
        <v>5.32</v>
      </c>
      <c r="Z94" s="5" t="s">
        <v>168</v>
      </c>
      <c r="AA94" s="11" t="s">
        <v>151</v>
      </c>
      <c r="AB94" s="7">
        <v>1</v>
      </c>
      <c r="AC94" s="7" t="s">
        <v>169</v>
      </c>
      <c r="AD94" s="41">
        <f t="shared" si="36"/>
        <v>31.294117647058822</v>
      </c>
      <c r="AE94" s="7"/>
      <c r="AF94" s="10">
        <v>193</v>
      </c>
      <c r="AG94" s="10">
        <v>23</v>
      </c>
      <c r="AH94" s="10">
        <v>11.5</v>
      </c>
      <c r="AI94" s="58">
        <f t="shared" si="30"/>
        <v>5.4349599</v>
      </c>
      <c r="AJ94" s="58">
        <f t="shared" si="31"/>
        <v>-0.11495989999999967</v>
      </c>
      <c r="AL94" s="55">
        <f t="shared" si="32"/>
        <v>32.027145999999995</v>
      </c>
      <c r="AM94" s="55">
        <f t="shared" si="33"/>
        <v>5.4446148199999991</v>
      </c>
      <c r="AN94" s="55">
        <f t="shared" si="34"/>
        <v>-0.12461481999999879</v>
      </c>
      <c r="AO94" s="55">
        <f t="shared" si="35"/>
        <v>1.0234238383458645E-2</v>
      </c>
    </row>
    <row r="95" spans="1:41" ht="28.8" hidden="1" x14ac:dyDescent="0.3">
      <c r="A95" s="11">
        <v>1</v>
      </c>
      <c r="B95" s="5">
        <v>94</v>
      </c>
      <c r="C95" s="6" t="s">
        <v>170</v>
      </c>
      <c r="D95" s="5">
        <v>0</v>
      </c>
      <c r="E95" s="5" t="s">
        <v>27</v>
      </c>
      <c r="F95" s="5">
        <v>1</v>
      </c>
      <c r="G95" s="5" t="s">
        <v>28</v>
      </c>
      <c r="H95" s="7">
        <v>4</v>
      </c>
      <c r="I95" s="8">
        <v>16.899999999999999</v>
      </c>
      <c r="J95" s="7">
        <v>860</v>
      </c>
      <c r="K95" s="12">
        <v>0.86</v>
      </c>
      <c r="L95" s="20">
        <f>K95/0.00707</f>
        <v>121.64073550212164</v>
      </c>
      <c r="M95" s="7">
        <v>2</v>
      </c>
      <c r="N95" s="13">
        <v>14.9</v>
      </c>
      <c r="O95" s="5">
        <v>0</v>
      </c>
      <c r="P95" s="5">
        <v>0</v>
      </c>
      <c r="Q95" s="5">
        <v>6.4</v>
      </c>
      <c r="R95" s="5">
        <v>6.6</v>
      </c>
      <c r="S95" s="5">
        <v>7</v>
      </c>
      <c r="T95" s="5">
        <v>7.7</v>
      </c>
      <c r="U95" s="5">
        <v>27.7</v>
      </c>
      <c r="V95" s="8">
        <v>6.9249999999999998</v>
      </c>
      <c r="W95" s="5">
        <v>0.43</v>
      </c>
      <c r="X95" s="8">
        <v>7.3549999999999995</v>
      </c>
      <c r="Y95" s="8">
        <v>14.709999999999999</v>
      </c>
      <c r="Z95" s="5" t="s">
        <v>171</v>
      </c>
      <c r="AA95" s="9" t="s">
        <v>30</v>
      </c>
      <c r="AB95" s="7">
        <v>1</v>
      </c>
      <c r="AC95" s="7" t="s">
        <v>172</v>
      </c>
      <c r="AD95" s="41">
        <f t="shared" si="36"/>
        <v>17.104651162790695</v>
      </c>
      <c r="AE95" s="7"/>
      <c r="AF95" s="10"/>
      <c r="AG95" s="10"/>
      <c r="AH95" s="10">
        <v>0</v>
      </c>
      <c r="AI95" s="58">
        <f t="shared" si="30"/>
        <v>16.781823600000003</v>
      </c>
      <c r="AJ95" s="58">
        <f t="shared" si="31"/>
        <v>-2.0718236000000037</v>
      </c>
      <c r="AL95" s="55">
        <f t="shared" si="32"/>
        <v>18.954543999999995</v>
      </c>
      <c r="AM95" s="55">
        <f t="shared" si="33"/>
        <v>16.300907839999997</v>
      </c>
      <c r="AN95" s="55">
        <f t="shared" si="34"/>
        <v>-1.5909078399999981</v>
      </c>
      <c r="AO95" s="55">
        <f t="shared" si="35"/>
        <v>1.1081514507137999E-2</v>
      </c>
    </row>
    <row r="96" spans="1:41" ht="28.8" hidden="1" x14ac:dyDescent="0.3">
      <c r="A96" s="11">
        <v>1</v>
      </c>
      <c r="B96" s="5">
        <v>95</v>
      </c>
      <c r="C96" s="6" t="s">
        <v>173</v>
      </c>
      <c r="D96" s="5">
        <v>40</v>
      </c>
      <c r="E96" s="5" t="s">
        <v>27</v>
      </c>
      <c r="F96" s="5">
        <v>1</v>
      </c>
      <c r="G96" s="5" t="s">
        <v>57</v>
      </c>
      <c r="H96" s="7">
        <v>1</v>
      </c>
      <c r="I96" s="8">
        <v>6.5</v>
      </c>
      <c r="J96" s="7">
        <v>140</v>
      </c>
      <c r="K96" s="12">
        <v>0.14000000000000001</v>
      </c>
      <c r="L96" s="20">
        <f t="shared" si="42"/>
        <v>12.727272727272728</v>
      </c>
      <c r="M96" s="7">
        <v>1.8</v>
      </c>
      <c r="N96" s="13">
        <v>4.7</v>
      </c>
      <c r="O96" s="5">
        <v>0</v>
      </c>
      <c r="P96" s="5">
        <v>0</v>
      </c>
      <c r="Q96" s="5">
        <v>3.5</v>
      </c>
      <c r="R96" s="5">
        <v>2.4</v>
      </c>
      <c r="S96" s="5">
        <v>1.9</v>
      </c>
      <c r="T96" s="5">
        <v>2.4</v>
      </c>
      <c r="U96" s="5">
        <v>10.200000000000001</v>
      </c>
      <c r="V96" s="8">
        <v>2.5500000000000003</v>
      </c>
      <c r="W96" s="5">
        <v>7.0000000000000007E-2</v>
      </c>
      <c r="X96" s="8">
        <v>2.62</v>
      </c>
      <c r="Y96" s="8">
        <v>5.24</v>
      </c>
      <c r="Z96" s="5" t="s">
        <v>174</v>
      </c>
      <c r="AA96" s="9" t="s">
        <v>36</v>
      </c>
      <c r="AB96" s="7">
        <v>1</v>
      </c>
      <c r="AC96" s="7" t="s">
        <v>175</v>
      </c>
      <c r="AD96" s="41">
        <f t="shared" si="36"/>
        <v>37.428571428571423</v>
      </c>
      <c r="AE96" s="7"/>
      <c r="AF96" s="10"/>
      <c r="AG96" s="10"/>
      <c r="AH96" s="10">
        <v>0</v>
      </c>
      <c r="AI96" s="58">
        <f t="shared" si="30"/>
        <v>4.7427036000000005</v>
      </c>
      <c r="AJ96" s="58">
        <f t="shared" si="31"/>
        <v>0.49729639999999975</v>
      </c>
      <c r="AL96" s="55">
        <f t="shared" si="32"/>
        <v>32.987344</v>
      </c>
      <c r="AM96" s="55">
        <f t="shared" si="33"/>
        <v>4.6182281600000001</v>
      </c>
      <c r="AN96" s="55">
        <f t="shared" si="34"/>
        <v>0.62177184000000008</v>
      </c>
      <c r="AO96" s="55">
        <f t="shared" si="35"/>
        <v>8.8134125190839699E-3</v>
      </c>
    </row>
    <row r="97" spans="1:41" ht="28.8" hidden="1" x14ac:dyDescent="0.3">
      <c r="A97" s="11">
        <v>1</v>
      </c>
      <c r="B97" s="5">
        <v>96</v>
      </c>
      <c r="C97" s="6" t="s">
        <v>173</v>
      </c>
      <c r="D97" s="5">
        <v>20</v>
      </c>
      <c r="E97" s="5" t="s">
        <v>27</v>
      </c>
      <c r="F97" s="5">
        <v>1</v>
      </c>
      <c r="G97" s="5" t="s">
        <v>57</v>
      </c>
      <c r="H97" s="7">
        <v>1</v>
      </c>
      <c r="I97" s="8">
        <v>7.1</v>
      </c>
      <c r="J97" s="7">
        <v>130</v>
      </c>
      <c r="K97" s="12">
        <v>0.13</v>
      </c>
      <c r="L97" s="20">
        <f t="shared" si="42"/>
        <v>11.81818181818182</v>
      </c>
      <c r="M97" s="7">
        <v>1.7</v>
      </c>
      <c r="N97" s="13">
        <v>5.4</v>
      </c>
      <c r="O97" s="5">
        <v>0</v>
      </c>
      <c r="P97" s="5">
        <v>0</v>
      </c>
      <c r="Q97" s="5">
        <v>3.1</v>
      </c>
      <c r="R97" s="5">
        <v>3.1</v>
      </c>
      <c r="S97" s="5">
        <v>2.2000000000000002</v>
      </c>
      <c r="T97" s="5">
        <v>1.6</v>
      </c>
      <c r="U97" s="5">
        <v>10</v>
      </c>
      <c r="V97" s="8">
        <v>2.5</v>
      </c>
      <c r="W97" s="5">
        <v>6.5000000000000002E-2</v>
      </c>
      <c r="X97" s="8">
        <v>2.5649999999999999</v>
      </c>
      <c r="Y97" s="8">
        <v>5.13</v>
      </c>
      <c r="Z97" s="5" t="s">
        <v>176</v>
      </c>
      <c r="AA97" s="9" t="s">
        <v>36</v>
      </c>
      <c r="AB97" s="7">
        <v>1</v>
      </c>
      <c r="AC97" s="7" t="s">
        <v>175</v>
      </c>
      <c r="AD97" s="41">
        <f t="shared" si="36"/>
        <v>39.46153846153846</v>
      </c>
      <c r="AE97" s="7"/>
      <c r="AF97" s="10"/>
      <c r="AG97" s="10"/>
      <c r="AH97" s="10">
        <v>0</v>
      </c>
      <c r="AI97" s="58">
        <f t="shared" si="30"/>
        <v>4.5082678999999999</v>
      </c>
      <c r="AJ97" s="58">
        <f t="shared" si="31"/>
        <v>0.62173210000000001</v>
      </c>
      <c r="AL97" s="55">
        <f t="shared" si="32"/>
        <v>33.314665999999995</v>
      </c>
      <c r="AM97" s="55">
        <f t="shared" si="33"/>
        <v>4.3309065799999997</v>
      </c>
      <c r="AN97" s="55">
        <f t="shared" si="34"/>
        <v>0.79909342000000017</v>
      </c>
      <c r="AO97" s="55">
        <f t="shared" si="35"/>
        <v>8.4423130214424952E-3</v>
      </c>
    </row>
    <row r="98" spans="1:41" ht="28.8" hidden="1" x14ac:dyDescent="0.3">
      <c r="A98" s="11">
        <v>1</v>
      </c>
      <c r="B98" s="5">
        <v>97</v>
      </c>
      <c r="C98" s="6" t="s">
        <v>173</v>
      </c>
      <c r="D98" s="5">
        <v>40</v>
      </c>
      <c r="E98" s="5" t="s">
        <v>27</v>
      </c>
      <c r="F98" s="5">
        <v>1</v>
      </c>
      <c r="G98" s="5" t="s">
        <v>28</v>
      </c>
      <c r="H98" s="7">
        <v>4</v>
      </c>
      <c r="I98" s="8">
        <v>18.3</v>
      </c>
      <c r="J98" s="7">
        <v>820</v>
      </c>
      <c r="K98" s="12">
        <v>0.82</v>
      </c>
      <c r="L98" s="20">
        <f t="shared" ref="L98:L101" si="43">K98/0.00707</f>
        <v>115.98302687411598</v>
      </c>
      <c r="M98" s="7">
        <v>4.4000000000000004</v>
      </c>
      <c r="N98" s="13">
        <v>13.9</v>
      </c>
      <c r="O98" s="7">
        <v>10</v>
      </c>
      <c r="P98" s="7">
        <v>3</v>
      </c>
      <c r="Q98" s="5">
        <v>6.6</v>
      </c>
      <c r="R98" s="5">
        <v>8.4</v>
      </c>
      <c r="S98" s="5">
        <v>7.5</v>
      </c>
      <c r="T98" s="5">
        <v>8.1999999999999993</v>
      </c>
      <c r="U98" s="5">
        <v>30.7</v>
      </c>
      <c r="V98" s="8">
        <v>7.6749999999999998</v>
      </c>
      <c r="W98" s="5">
        <v>0.41</v>
      </c>
      <c r="X98" s="8">
        <v>8.0849999999999991</v>
      </c>
      <c r="Y98" s="8">
        <v>16.169999999999998</v>
      </c>
      <c r="Z98" s="5" t="s">
        <v>177</v>
      </c>
      <c r="AA98" s="9" t="s">
        <v>36</v>
      </c>
      <c r="AB98" s="7">
        <v>1</v>
      </c>
      <c r="AC98" s="7" t="s">
        <v>175</v>
      </c>
      <c r="AD98" s="41">
        <f t="shared" si="36"/>
        <v>19.719512195121951</v>
      </c>
      <c r="AE98" s="7"/>
      <c r="AF98" s="10">
        <v>835</v>
      </c>
      <c r="AG98" s="10">
        <v>15</v>
      </c>
      <c r="AH98" s="10">
        <v>0</v>
      </c>
      <c r="AI98" s="58">
        <f t="shared" ref="AI98:AI117" si="44">1.293+25.93*K98-9.209*K98^2</f>
        <v>16.363468399999999</v>
      </c>
      <c r="AJ98" s="58">
        <f t="shared" ref="AJ98:AJ117" si="45">Y98-AI98</f>
        <v>-0.19346840000000043</v>
      </c>
      <c r="AL98" s="55">
        <f t="shared" ref="AL98:AL117" si="46">37.9-37.63*K98+18.14*K98^2</f>
        <v>19.240735999999998</v>
      </c>
      <c r="AM98" s="55">
        <f t="shared" ref="AM98:AM117" si="47">K98*AL98</f>
        <v>15.777403519999998</v>
      </c>
      <c r="AN98" s="55">
        <f t="shared" ref="AN98:AN117" si="48">Y98-AM98</f>
        <v>0.39259647999999991</v>
      </c>
      <c r="AO98" s="55">
        <f t="shared" ref="AO98:AO117" si="49">AL98/AD98/100</f>
        <v>9.75720687693259E-3</v>
      </c>
    </row>
    <row r="99" spans="1:41" ht="28.8" x14ac:dyDescent="0.3">
      <c r="A99" s="11">
        <v>1</v>
      </c>
      <c r="B99" s="5">
        <v>98</v>
      </c>
      <c r="C99" s="6" t="s">
        <v>173</v>
      </c>
      <c r="D99" s="5">
        <v>20</v>
      </c>
      <c r="E99" s="5" t="s">
        <v>27</v>
      </c>
      <c r="F99" s="5">
        <v>1</v>
      </c>
      <c r="G99" s="5" t="s">
        <v>28</v>
      </c>
      <c r="H99" s="7">
        <v>4</v>
      </c>
      <c r="I99" s="8">
        <v>13</v>
      </c>
      <c r="J99" s="7">
        <v>800</v>
      </c>
      <c r="K99" s="12">
        <v>0.8</v>
      </c>
      <c r="L99" s="20">
        <f t="shared" si="43"/>
        <v>113.15417256011317</v>
      </c>
      <c r="M99" s="7">
        <v>3</v>
      </c>
      <c r="N99" s="13">
        <v>10</v>
      </c>
      <c r="O99" s="7">
        <v>5</v>
      </c>
      <c r="P99" s="7">
        <v>1</v>
      </c>
      <c r="Q99" s="5">
        <v>5.0999999999999996</v>
      </c>
      <c r="R99" s="5">
        <v>7.1</v>
      </c>
      <c r="S99" s="5">
        <v>6.5</v>
      </c>
      <c r="T99" s="5">
        <v>6.6</v>
      </c>
      <c r="U99" s="5">
        <v>25.299999999999997</v>
      </c>
      <c r="V99" s="8">
        <v>6.3249999999999993</v>
      </c>
      <c r="W99" s="5">
        <v>0.4</v>
      </c>
      <c r="X99" s="8">
        <v>6.7249999999999996</v>
      </c>
      <c r="Y99" s="8">
        <v>13.45</v>
      </c>
      <c r="Z99" s="5" t="s">
        <v>177</v>
      </c>
      <c r="AA99" s="9" t="s">
        <v>36</v>
      </c>
      <c r="AB99" s="7">
        <v>1</v>
      </c>
      <c r="AC99" s="7" t="s">
        <v>175</v>
      </c>
      <c r="AD99" s="41">
        <f t="shared" si="36"/>
        <v>16.812499999999996</v>
      </c>
      <c r="AE99" s="7"/>
      <c r="AF99" s="10"/>
      <c r="AG99" s="10"/>
      <c r="AH99" s="10">
        <v>0</v>
      </c>
      <c r="AI99" s="58">
        <f t="shared" si="44"/>
        <v>16.143239999999999</v>
      </c>
      <c r="AJ99" s="58">
        <f t="shared" si="45"/>
        <v>-2.6932399999999994</v>
      </c>
      <c r="AL99" s="55">
        <f t="shared" si="46"/>
        <v>19.4056</v>
      </c>
      <c r="AM99" s="55">
        <f t="shared" si="47"/>
        <v>15.524480000000001</v>
      </c>
      <c r="AN99" s="55">
        <f t="shared" si="48"/>
        <v>-2.0744800000000012</v>
      </c>
      <c r="AO99" s="55">
        <f t="shared" si="49"/>
        <v>1.1542364312267661E-2</v>
      </c>
    </row>
    <row r="100" spans="1:41" ht="28.8" x14ac:dyDescent="0.3">
      <c r="A100" s="11">
        <v>1</v>
      </c>
      <c r="B100" s="5">
        <v>99</v>
      </c>
      <c r="C100" s="6" t="s">
        <v>173</v>
      </c>
      <c r="D100" s="5">
        <v>20</v>
      </c>
      <c r="E100" s="5" t="s">
        <v>27</v>
      </c>
      <c r="F100" s="5">
        <v>1</v>
      </c>
      <c r="G100" s="5" t="s">
        <v>28</v>
      </c>
      <c r="H100" s="7">
        <v>4</v>
      </c>
      <c r="I100" s="8">
        <v>14.7</v>
      </c>
      <c r="J100" s="7">
        <v>1040</v>
      </c>
      <c r="K100" s="12">
        <v>1.04</v>
      </c>
      <c r="L100" s="20">
        <f t="shared" si="43"/>
        <v>147.10042432814711</v>
      </c>
      <c r="M100" s="7">
        <v>3.5</v>
      </c>
      <c r="N100" s="13">
        <v>11.2</v>
      </c>
      <c r="O100" s="7">
        <v>5</v>
      </c>
      <c r="P100" s="7">
        <v>1</v>
      </c>
      <c r="Q100" s="5">
        <v>5.4</v>
      </c>
      <c r="R100" s="5">
        <v>9</v>
      </c>
      <c r="S100" s="5">
        <v>9.6</v>
      </c>
      <c r="T100" s="5">
        <v>7.2</v>
      </c>
      <c r="U100" s="5">
        <v>31.2</v>
      </c>
      <c r="V100" s="8">
        <v>7.8</v>
      </c>
      <c r="W100" s="5">
        <v>0.52</v>
      </c>
      <c r="X100" s="8">
        <v>8.32</v>
      </c>
      <c r="Y100" s="8">
        <v>16.64</v>
      </c>
      <c r="Z100" s="5" t="s">
        <v>178</v>
      </c>
      <c r="AA100" s="9" t="s">
        <v>36</v>
      </c>
      <c r="AB100" s="7">
        <v>1</v>
      </c>
      <c r="AC100" s="7" t="s">
        <v>175</v>
      </c>
      <c r="AD100" s="41">
        <f t="shared" si="36"/>
        <v>16</v>
      </c>
      <c r="AE100" s="7"/>
      <c r="AF100" s="10"/>
      <c r="AG100" s="10"/>
      <c r="AH100" s="10">
        <v>0</v>
      </c>
      <c r="AI100" s="58">
        <f t="shared" si="44"/>
        <v>18.299745600000001</v>
      </c>
      <c r="AJ100" s="58">
        <f t="shared" si="45"/>
        <v>-1.6597456000000008</v>
      </c>
      <c r="AL100" s="55">
        <f t="shared" si="46"/>
        <v>18.385023999999998</v>
      </c>
      <c r="AM100" s="55">
        <f t="shared" si="47"/>
        <v>19.120424959999998</v>
      </c>
      <c r="AN100" s="55">
        <f t="shared" si="48"/>
        <v>-2.480424959999997</v>
      </c>
      <c r="AO100" s="55">
        <f t="shared" si="49"/>
        <v>1.1490639999999998E-2</v>
      </c>
    </row>
    <row r="101" spans="1:41" ht="28.8" x14ac:dyDescent="0.3">
      <c r="A101" s="11">
        <v>1</v>
      </c>
      <c r="B101" s="5">
        <v>100</v>
      </c>
      <c r="C101" s="6" t="s">
        <v>179</v>
      </c>
      <c r="D101" s="5">
        <v>0</v>
      </c>
      <c r="E101" s="5" t="s">
        <v>27</v>
      </c>
      <c r="F101" s="5">
        <v>1</v>
      </c>
      <c r="G101" s="5" t="s">
        <v>28</v>
      </c>
      <c r="H101" s="7">
        <v>4</v>
      </c>
      <c r="I101" s="8">
        <v>18.899999999999999</v>
      </c>
      <c r="J101" s="7">
        <v>1080</v>
      </c>
      <c r="K101" s="12">
        <v>1.08</v>
      </c>
      <c r="L101" s="20">
        <f t="shared" si="43"/>
        <v>152.75813295615276</v>
      </c>
      <c r="M101" s="7">
        <v>6.1</v>
      </c>
      <c r="N101" s="13">
        <v>11.2</v>
      </c>
      <c r="O101" s="7">
        <v>5</v>
      </c>
      <c r="P101" s="7">
        <v>1</v>
      </c>
      <c r="Q101" s="5">
        <v>7.8</v>
      </c>
      <c r="R101" s="5">
        <v>8.1</v>
      </c>
      <c r="S101" s="5">
        <v>10.1</v>
      </c>
      <c r="T101" s="5">
        <v>10.3</v>
      </c>
      <c r="U101" s="5">
        <v>36.299999999999997</v>
      </c>
      <c r="V101" s="8">
        <v>9.0749999999999993</v>
      </c>
      <c r="W101" s="5">
        <v>0.54</v>
      </c>
      <c r="X101" s="8">
        <v>9.6149999999999984</v>
      </c>
      <c r="Y101" s="8">
        <v>19.229999999999997</v>
      </c>
      <c r="Z101" s="5" t="s">
        <v>180</v>
      </c>
      <c r="AA101" s="15" t="s">
        <v>36</v>
      </c>
      <c r="AB101" s="7">
        <v>1</v>
      </c>
      <c r="AC101" s="7" t="s">
        <v>181</v>
      </c>
      <c r="AD101" s="41">
        <f t="shared" si="36"/>
        <v>17.80555555555555</v>
      </c>
      <c r="AE101" s="7"/>
      <c r="AF101" s="10"/>
      <c r="AG101" s="10"/>
      <c r="AH101" s="10">
        <v>0</v>
      </c>
      <c r="AI101" s="58">
        <f t="shared" si="44"/>
        <v>18.5560224</v>
      </c>
      <c r="AJ101" s="58">
        <f t="shared" si="45"/>
        <v>0.67397759999999707</v>
      </c>
      <c r="AL101" s="55">
        <f t="shared" si="46"/>
        <v>18.418095999999995</v>
      </c>
      <c r="AM101" s="55">
        <f t="shared" si="47"/>
        <v>19.891543679999995</v>
      </c>
      <c r="AN101" s="55">
        <f t="shared" si="48"/>
        <v>-0.66154367999999764</v>
      </c>
      <c r="AO101" s="55">
        <f t="shared" si="49"/>
        <v>1.034401647425897E-2</v>
      </c>
    </row>
    <row r="102" spans="1:41" ht="28.8" x14ac:dyDescent="0.3">
      <c r="A102" s="11">
        <v>0</v>
      </c>
      <c r="B102" s="19">
        <v>1</v>
      </c>
      <c r="C102" s="16" t="s">
        <v>183</v>
      </c>
      <c r="D102" s="20">
        <v>5</v>
      </c>
      <c r="E102" s="21" t="s">
        <v>38</v>
      </c>
      <c r="F102" s="7">
        <v>2</v>
      </c>
      <c r="G102" s="7" t="s">
        <v>184</v>
      </c>
      <c r="H102" s="7">
        <v>3</v>
      </c>
      <c r="I102" s="7">
        <v>13.2</v>
      </c>
      <c r="J102" s="7">
        <v>414</v>
      </c>
      <c r="K102" s="22">
        <v>0.41399999999999998</v>
      </c>
      <c r="L102" s="20">
        <f t="shared" ref="L102:L103" si="50">K102/0.0083</f>
        <v>49.879518072289152</v>
      </c>
      <c r="M102" s="22">
        <v>2.8</v>
      </c>
      <c r="N102" s="13">
        <v>10.399999999999999</v>
      </c>
      <c r="O102" s="7">
        <v>10</v>
      </c>
      <c r="P102" s="7">
        <v>1</v>
      </c>
      <c r="Q102" s="17">
        <v>5.4</v>
      </c>
      <c r="R102" s="17">
        <v>6.7</v>
      </c>
      <c r="S102" s="17">
        <v>6.7</v>
      </c>
      <c r="T102" s="17">
        <v>5.6</v>
      </c>
      <c r="U102" s="22">
        <v>24.4</v>
      </c>
      <c r="V102" s="22">
        <v>6.1</v>
      </c>
      <c r="W102" s="23">
        <v>0.20699999999999999</v>
      </c>
      <c r="X102" s="23">
        <v>6.3069999999999995</v>
      </c>
      <c r="Y102" s="23">
        <v>12.613999999999999</v>
      </c>
      <c r="Z102" s="11" t="s">
        <v>185</v>
      </c>
      <c r="AA102" s="11" t="s">
        <v>186</v>
      </c>
      <c r="AB102" s="17">
        <v>2</v>
      </c>
      <c r="AC102" s="21" t="s">
        <v>187</v>
      </c>
      <c r="AD102" s="41">
        <f t="shared" si="36"/>
        <v>30.468599033816425</v>
      </c>
      <c r="AE102" s="7"/>
      <c r="AI102" s="58">
        <f t="shared" si="44"/>
        <v>10.449634235999998</v>
      </c>
      <c r="AJ102" s="58">
        <f t="shared" si="45"/>
        <v>2.1643657640000011</v>
      </c>
      <c r="AL102" s="55">
        <f t="shared" si="46"/>
        <v>25.430303439999999</v>
      </c>
      <c r="AM102" s="55">
        <f t="shared" si="47"/>
        <v>10.528145624159999</v>
      </c>
      <c r="AN102" s="55">
        <f t="shared" si="48"/>
        <v>2.0858543758400003</v>
      </c>
      <c r="AO102" s="55">
        <f t="shared" si="49"/>
        <v>8.3463973554463305E-3</v>
      </c>
    </row>
    <row r="103" spans="1:41" ht="28.8" x14ac:dyDescent="0.3">
      <c r="A103" s="11">
        <v>0</v>
      </c>
      <c r="B103" s="19">
        <v>2</v>
      </c>
      <c r="C103" s="16" t="s">
        <v>183</v>
      </c>
      <c r="D103" s="22">
        <v>30</v>
      </c>
      <c r="E103" s="21" t="s">
        <v>38</v>
      </c>
      <c r="F103" s="7">
        <v>2</v>
      </c>
      <c r="G103" s="7" t="s">
        <v>184</v>
      </c>
      <c r="H103" s="7">
        <v>3</v>
      </c>
      <c r="I103" s="22">
        <v>17</v>
      </c>
      <c r="J103" s="22">
        <v>337</v>
      </c>
      <c r="K103" s="22">
        <v>0.33700000000000002</v>
      </c>
      <c r="L103" s="20">
        <f t="shared" si="50"/>
        <v>40.602409638554221</v>
      </c>
      <c r="M103" s="22">
        <v>3.2</v>
      </c>
      <c r="N103" s="13">
        <v>13.8</v>
      </c>
      <c r="O103" s="7">
        <v>10</v>
      </c>
      <c r="P103" s="22">
        <v>1</v>
      </c>
      <c r="Q103" s="22">
        <v>5.5</v>
      </c>
      <c r="R103" s="22">
        <v>5.6</v>
      </c>
      <c r="S103" s="22">
        <v>5.8</v>
      </c>
      <c r="T103" s="22">
        <v>5</v>
      </c>
      <c r="U103" s="22">
        <v>21.9</v>
      </c>
      <c r="V103" s="22">
        <v>5.4749999999999996</v>
      </c>
      <c r="W103" s="23">
        <v>0.16850000000000001</v>
      </c>
      <c r="X103" s="23">
        <v>5.6434999999999995</v>
      </c>
      <c r="Y103" s="23">
        <v>11.286999999999999</v>
      </c>
      <c r="Z103" s="11" t="s">
        <v>188</v>
      </c>
      <c r="AA103" s="11" t="s">
        <v>186</v>
      </c>
      <c r="AB103" s="17">
        <v>2</v>
      </c>
      <c r="AC103" s="21" t="s">
        <v>187</v>
      </c>
      <c r="AD103" s="41">
        <f t="shared" si="36"/>
        <v>33.492581602373882</v>
      </c>
      <c r="AE103" s="7"/>
      <c r="AI103" s="58">
        <f t="shared" si="44"/>
        <v>8.9855530789999989</v>
      </c>
      <c r="AJ103" s="58">
        <f t="shared" si="45"/>
        <v>2.3014469210000001</v>
      </c>
      <c r="AL103" s="55">
        <f t="shared" si="46"/>
        <v>27.278831659999994</v>
      </c>
      <c r="AM103" s="55">
        <f t="shared" si="47"/>
        <v>9.1929662694199994</v>
      </c>
      <c r="AN103" s="55">
        <f t="shared" si="48"/>
        <v>2.0940337305799996</v>
      </c>
      <c r="AO103" s="55">
        <f t="shared" si="49"/>
        <v>8.1447384330823065E-3</v>
      </c>
    </row>
    <row r="104" spans="1:41" ht="28.8" x14ac:dyDescent="0.3">
      <c r="A104" s="11">
        <v>0</v>
      </c>
      <c r="B104" s="19">
        <v>3</v>
      </c>
      <c r="C104" s="16" t="s">
        <v>183</v>
      </c>
      <c r="D104" s="22">
        <v>0</v>
      </c>
      <c r="E104" s="16" t="s">
        <v>430</v>
      </c>
      <c r="F104" s="22">
        <v>4</v>
      </c>
      <c r="G104" s="7" t="s">
        <v>184</v>
      </c>
      <c r="H104" s="7">
        <v>3</v>
      </c>
      <c r="I104" s="22">
        <v>14.8</v>
      </c>
      <c r="J104" s="22">
        <v>392</v>
      </c>
      <c r="K104" s="22">
        <v>0.39200000000000002</v>
      </c>
      <c r="L104" s="61">
        <f>K104/0.00956</f>
        <v>41.004184100418406</v>
      </c>
      <c r="M104" s="22">
        <v>3.5</v>
      </c>
      <c r="N104" s="13">
        <v>11.3</v>
      </c>
      <c r="O104" s="7">
        <v>5</v>
      </c>
      <c r="P104" s="22">
        <v>1</v>
      </c>
      <c r="Q104" s="22">
        <v>8</v>
      </c>
      <c r="R104" s="22">
        <v>7.3</v>
      </c>
      <c r="S104" s="22">
        <v>5.8</v>
      </c>
      <c r="T104" s="22">
        <v>5.7</v>
      </c>
      <c r="U104" s="22">
        <v>26.8</v>
      </c>
      <c r="V104" s="22">
        <v>6.7</v>
      </c>
      <c r="W104" s="23">
        <v>0.19600000000000001</v>
      </c>
      <c r="X104" s="23">
        <v>6.8959999999999999</v>
      </c>
      <c r="Y104" s="23">
        <v>13.792</v>
      </c>
      <c r="Z104" s="11" t="s">
        <v>190</v>
      </c>
      <c r="AA104" s="11" t="s">
        <v>186</v>
      </c>
      <c r="AB104" s="17">
        <v>2</v>
      </c>
      <c r="AC104" s="21" t="s">
        <v>187</v>
      </c>
      <c r="AD104" s="41">
        <f t="shared" si="36"/>
        <v>35.183673469387756</v>
      </c>
      <c r="AE104" s="7"/>
      <c r="AI104" s="58">
        <f t="shared" si="44"/>
        <v>10.042468223999999</v>
      </c>
      <c r="AJ104" s="58">
        <f t="shared" si="45"/>
        <v>3.7495317760000013</v>
      </c>
      <c r="AL104" s="55">
        <f t="shared" si="46"/>
        <v>25.936504960000001</v>
      </c>
      <c r="AM104" s="55">
        <f t="shared" si="47"/>
        <v>10.16710994432</v>
      </c>
      <c r="AN104" s="55">
        <f t="shared" si="48"/>
        <v>3.6248900556799999</v>
      </c>
      <c r="AO104" s="55">
        <f t="shared" si="49"/>
        <v>7.3717444491879346E-3</v>
      </c>
    </row>
    <row r="105" spans="1:41" ht="28.8" x14ac:dyDescent="0.3">
      <c r="A105" s="11">
        <v>0</v>
      </c>
      <c r="B105" s="19">
        <v>4</v>
      </c>
      <c r="C105" s="16" t="s">
        <v>183</v>
      </c>
      <c r="D105" s="22">
        <v>7</v>
      </c>
      <c r="E105" s="16" t="s">
        <v>430</v>
      </c>
      <c r="F105" s="22">
        <v>4</v>
      </c>
      <c r="G105" s="7" t="s">
        <v>184</v>
      </c>
      <c r="H105" s="7">
        <v>3</v>
      </c>
      <c r="I105" s="22">
        <v>12.2</v>
      </c>
      <c r="J105" s="22">
        <v>362</v>
      </c>
      <c r="K105" s="22">
        <v>0.36199999999999999</v>
      </c>
      <c r="L105" s="61">
        <f t="shared" ref="L105:L106" si="51">K105/0.00956</f>
        <v>37.866108786610873</v>
      </c>
      <c r="M105" s="22">
        <v>4</v>
      </c>
      <c r="N105" s="13">
        <v>8.1999999999999993</v>
      </c>
      <c r="O105" s="22">
        <v>10</v>
      </c>
      <c r="P105" s="22">
        <v>1</v>
      </c>
      <c r="Q105" s="22">
        <v>5.6</v>
      </c>
      <c r="R105" s="22">
        <v>5.6</v>
      </c>
      <c r="S105" s="22">
        <v>5.3</v>
      </c>
      <c r="T105" s="22">
        <v>5.3</v>
      </c>
      <c r="U105" s="22">
        <v>21.8</v>
      </c>
      <c r="V105" s="22">
        <v>5.45</v>
      </c>
      <c r="W105" s="23">
        <v>0.18099999999999999</v>
      </c>
      <c r="X105" s="23">
        <v>5.6310000000000002</v>
      </c>
      <c r="Y105" s="23">
        <v>11.262</v>
      </c>
      <c r="Z105" s="11" t="s">
        <v>191</v>
      </c>
      <c r="AA105" s="11" t="s">
        <v>186</v>
      </c>
      <c r="AB105" s="17">
        <v>2</v>
      </c>
      <c r="AC105" s="21" t="s">
        <v>187</v>
      </c>
      <c r="AD105" s="41">
        <f t="shared" si="36"/>
        <v>31.110497237569064</v>
      </c>
      <c r="AE105" s="7"/>
      <c r="AI105" s="58">
        <f t="shared" si="44"/>
        <v>9.4728758039999992</v>
      </c>
      <c r="AJ105" s="58">
        <f t="shared" si="45"/>
        <v>1.7891241960000013</v>
      </c>
      <c r="AL105" s="55">
        <f t="shared" si="46"/>
        <v>26.655078159999999</v>
      </c>
      <c r="AM105" s="55">
        <f t="shared" si="47"/>
        <v>9.6491382939199983</v>
      </c>
      <c r="AN105" s="55">
        <f t="shared" si="48"/>
        <v>1.6128617060800021</v>
      </c>
      <c r="AO105" s="55">
        <f t="shared" si="49"/>
        <v>8.5678727525483906E-3</v>
      </c>
    </row>
    <row r="106" spans="1:41" ht="28.8" hidden="1" x14ac:dyDescent="0.3">
      <c r="A106" s="11">
        <v>0</v>
      </c>
      <c r="B106" s="19">
        <v>5</v>
      </c>
      <c r="C106" s="16" t="s">
        <v>183</v>
      </c>
      <c r="D106" s="22">
        <v>0</v>
      </c>
      <c r="E106" s="16" t="s">
        <v>189</v>
      </c>
      <c r="F106" s="22">
        <v>4</v>
      </c>
      <c r="G106" s="7" t="s">
        <v>184</v>
      </c>
      <c r="H106" s="7">
        <v>3</v>
      </c>
      <c r="I106" s="22">
        <v>11.9</v>
      </c>
      <c r="J106" s="22">
        <v>344</v>
      </c>
      <c r="K106" s="22">
        <v>0.34399999999999997</v>
      </c>
      <c r="L106" s="61">
        <f t="shared" si="51"/>
        <v>35.983263598326353</v>
      </c>
      <c r="M106" s="22">
        <v>2.4</v>
      </c>
      <c r="N106" s="13">
        <v>9.5</v>
      </c>
      <c r="O106" s="22">
        <v>0</v>
      </c>
      <c r="P106" s="22">
        <v>0</v>
      </c>
      <c r="Q106" s="22">
        <v>4.9000000000000004</v>
      </c>
      <c r="R106" s="22">
        <v>4</v>
      </c>
      <c r="S106" s="22">
        <v>3.5</v>
      </c>
      <c r="T106" s="22">
        <v>3.3</v>
      </c>
      <c r="U106" s="22">
        <v>15.7</v>
      </c>
      <c r="V106" s="22">
        <v>3.9249999999999998</v>
      </c>
      <c r="W106" s="23">
        <v>0.17199999999999999</v>
      </c>
      <c r="X106" s="23">
        <v>4.0969999999999995</v>
      </c>
      <c r="Y106" s="23">
        <v>8.1939999999999991</v>
      </c>
      <c r="Z106" s="11" t="s">
        <v>192</v>
      </c>
      <c r="AA106" s="11" t="s">
        <v>186</v>
      </c>
      <c r="AB106" s="17">
        <v>2</v>
      </c>
      <c r="AC106" s="21" t="s">
        <v>187</v>
      </c>
      <c r="AD106" s="41">
        <f t="shared" si="36"/>
        <v>23.819767441860463</v>
      </c>
      <c r="AE106" s="7"/>
      <c r="AI106" s="58">
        <f t="shared" si="44"/>
        <v>9.1231637759999984</v>
      </c>
      <c r="AJ106" s="58">
        <f t="shared" si="45"/>
        <v>-0.92916377599999933</v>
      </c>
      <c r="AL106" s="55">
        <f t="shared" si="46"/>
        <v>27.101895039999999</v>
      </c>
      <c r="AM106" s="55">
        <f t="shared" si="47"/>
        <v>9.3230518937599989</v>
      </c>
      <c r="AN106" s="55">
        <f t="shared" si="48"/>
        <v>-1.1290518937599998</v>
      </c>
      <c r="AO106" s="55">
        <f t="shared" si="49"/>
        <v>1.1377900773443982E-2</v>
      </c>
    </row>
    <row r="107" spans="1:41" ht="28.8" x14ac:dyDescent="0.3">
      <c r="A107" s="11">
        <v>0</v>
      </c>
      <c r="B107" s="19">
        <v>6</v>
      </c>
      <c r="C107" s="16" t="s">
        <v>183</v>
      </c>
      <c r="D107" s="22">
        <v>99</v>
      </c>
      <c r="E107" s="24" t="s">
        <v>193</v>
      </c>
      <c r="F107" s="25">
        <v>3</v>
      </c>
      <c r="G107" s="22" t="s">
        <v>28</v>
      </c>
      <c r="H107" s="22">
        <v>4</v>
      </c>
      <c r="I107" s="22">
        <v>14.7</v>
      </c>
      <c r="J107" s="22">
        <v>475</v>
      </c>
      <c r="K107" s="22">
        <v>0.47499999999999998</v>
      </c>
      <c r="L107" s="61">
        <f>K107/0.0078</f>
        <v>60.897435897435898</v>
      </c>
      <c r="M107" s="22">
        <v>4</v>
      </c>
      <c r="N107" s="13">
        <v>10.7</v>
      </c>
      <c r="O107" s="22">
        <v>5</v>
      </c>
      <c r="P107" s="22">
        <v>1</v>
      </c>
      <c r="Q107" s="22">
        <v>3.8</v>
      </c>
      <c r="R107" s="22">
        <v>4</v>
      </c>
      <c r="S107" s="22">
        <v>5.3</v>
      </c>
      <c r="T107" s="22">
        <v>4.5</v>
      </c>
      <c r="U107" s="22">
        <v>17.600000000000001</v>
      </c>
      <c r="V107" s="22">
        <v>4.4000000000000004</v>
      </c>
      <c r="W107" s="23">
        <v>0.23749999999999999</v>
      </c>
      <c r="X107" s="23">
        <v>4.6375000000000002</v>
      </c>
      <c r="Y107" s="23">
        <v>9.2750000000000004</v>
      </c>
      <c r="Z107" s="11" t="s">
        <v>194</v>
      </c>
      <c r="AA107" s="11" t="s">
        <v>186</v>
      </c>
      <c r="AB107" s="17">
        <v>2</v>
      </c>
      <c r="AC107" s="21" t="s">
        <v>187</v>
      </c>
      <c r="AD107" s="41">
        <f t="shared" si="36"/>
        <v>19.526315789473685</v>
      </c>
      <c r="AE107" s="7"/>
      <c r="AI107" s="58">
        <f t="shared" si="44"/>
        <v>11.531969374999999</v>
      </c>
      <c r="AJ107" s="58">
        <f t="shared" si="45"/>
        <v>-2.2569693749999988</v>
      </c>
      <c r="AL107" s="55">
        <f t="shared" si="46"/>
        <v>24.118587499999997</v>
      </c>
      <c r="AM107" s="55">
        <f t="shared" si="47"/>
        <v>11.456329062499998</v>
      </c>
      <c r="AN107" s="55">
        <f t="shared" si="48"/>
        <v>-2.1813290624999979</v>
      </c>
      <c r="AO107" s="55">
        <f t="shared" si="49"/>
        <v>1.2351837264150942E-2</v>
      </c>
    </row>
    <row r="108" spans="1:41" ht="28.8" x14ac:dyDescent="0.3">
      <c r="A108" s="11">
        <v>0</v>
      </c>
      <c r="B108" s="19">
        <v>7</v>
      </c>
      <c r="C108" s="16" t="s">
        <v>183</v>
      </c>
      <c r="D108" s="22">
        <v>60</v>
      </c>
      <c r="E108" s="24" t="s">
        <v>27</v>
      </c>
      <c r="F108" s="25">
        <v>1</v>
      </c>
      <c r="G108" s="22" t="s">
        <v>184</v>
      </c>
      <c r="H108" s="22">
        <v>3</v>
      </c>
      <c r="I108" s="22">
        <v>12.5</v>
      </c>
      <c r="J108" s="22">
        <v>525</v>
      </c>
      <c r="K108" s="22">
        <v>0.52500000000000002</v>
      </c>
      <c r="L108" s="20">
        <f>K108/0.011</f>
        <v>47.727272727272734</v>
      </c>
      <c r="M108" s="22">
        <v>4.5</v>
      </c>
      <c r="N108" s="13">
        <v>8</v>
      </c>
      <c r="O108" s="22">
        <v>5</v>
      </c>
      <c r="P108" s="22">
        <v>1</v>
      </c>
      <c r="Q108" s="22">
        <v>5.9</v>
      </c>
      <c r="R108" s="22">
        <v>6.3</v>
      </c>
      <c r="S108" s="22">
        <v>6.6</v>
      </c>
      <c r="T108" s="22">
        <v>6.6</v>
      </c>
      <c r="U108" s="22">
        <v>25.4</v>
      </c>
      <c r="V108" s="22">
        <v>6.35</v>
      </c>
      <c r="W108" s="23">
        <v>0.26250000000000001</v>
      </c>
      <c r="X108" s="23">
        <v>6.6124999999999998</v>
      </c>
      <c r="Y108" s="23">
        <v>13.225</v>
      </c>
      <c r="Z108" s="11" t="s">
        <v>195</v>
      </c>
      <c r="AA108" s="11" t="s">
        <v>186</v>
      </c>
      <c r="AB108" s="17">
        <v>2</v>
      </c>
      <c r="AC108" s="21" t="s">
        <v>187</v>
      </c>
      <c r="AD108" s="41">
        <f t="shared" si="36"/>
        <v>25.19047619047619</v>
      </c>
      <c r="AE108" s="7"/>
      <c r="AI108" s="58">
        <f t="shared" si="44"/>
        <v>12.368019374999999</v>
      </c>
      <c r="AJ108" s="58">
        <f t="shared" si="45"/>
        <v>0.85698062500000027</v>
      </c>
      <c r="AL108" s="55">
        <f t="shared" si="46"/>
        <v>23.144087499999998</v>
      </c>
      <c r="AM108" s="55">
        <f t="shared" si="47"/>
        <v>12.150645937499998</v>
      </c>
      <c r="AN108" s="55">
        <f t="shared" si="48"/>
        <v>1.0743540625000012</v>
      </c>
      <c r="AO108" s="55">
        <f t="shared" si="49"/>
        <v>9.1876339792060484E-3</v>
      </c>
    </row>
    <row r="109" spans="1:41" ht="28.8" x14ac:dyDescent="0.3">
      <c r="A109" s="11">
        <v>0</v>
      </c>
      <c r="B109" s="19">
        <v>8</v>
      </c>
      <c r="C109" s="16" t="s">
        <v>183</v>
      </c>
      <c r="D109" s="22">
        <v>40</v>
      </c>
      <c r="E109" s="16" t="s">
        <v>430</v>
      </c>
      <c r="F109" s="25">
        <v>4</v>
      </c>
      <c r="G109" s="22" t="s">
        <v>184</v>
      </c>
      <c r="H109" s="22">
        <v>3</v>
      </c>
      <c r="I109" s="22">
        <v>9.4</v>
      </c>
      <c r="J109" s="22">
        <v>260</v>
      </c>
      <c r="K109" s="22">
        <v>0.26</v>
      </c>
      <c r="L109" s="61">
        <f t="shared" ref="L109:L110" si="52">K109/0.00956</f>
        <v>27.19665271966527</v>
      </c>
      <c r="M109" s="22">
        <v>5.2</v>
      </c>
      <c r="N109" s="13">
        <v>4.2</v>
      </c>
      <c r="O109" s="22">
        <v>10</v>
      </c>
      <c r="P109" s="22">
        <v>1</v>
      </c>
      <c r="Q109" s="22">
        <v>3.1</v>
      </c>
      <c r="R109" s="22">
        <v>2.4</v>
      </c>
      <c r="S109" s="22">
        <v>3.8</v>
      </c>
      <c r="T109" s="22">
        <v>3.8</v>
      </c>
      <c r="U109" s="22">
        <v>13.100000000000001</v>
      </c>
      <c r="V109" s="22">
        <v>3.2750000000000004</v>
      </c>
      <c r="W109" s="23">
        <v>0.13</v>
      </c>
      <c r="X109" s="23">
        <v>3.4050000000000002</v>
      </c>
      <c r="Y109" s="23">
        <v>6.8100000000000005</v>
      </c>
      <c r="Z109" s="11" t="s">
        <v>196</v>
      </c>
      <c r="AA109" s="11" t="s">
        <v>186</v>
      </c>
      <c r="AB109" s="17">
        <v>2</v>
      </c>
      <c r="AC109" s="21" t="s">
        <v>187</v>
      </c>
      <c r="AD109" s="41">
        <f t="shared" si="36"/>
        <v>26.192307692307693</v>
      </c>
      <c r="AE109" s="7"/>
      <c r="AI109" s="58">
        <f t="shared" si="44"/>
        <v>7.4122716000000004</v>
      </c>
      <c r="AJ109" s="58">
        <f t="shared" si="45"/>
        <v>-0.60227159999999991</v>
      </c>
      <c r="AL109" s="55">
        <f t="shared" si="46"/>
        <v>29.342464</v>
      </c>
      <c r="AM109" s="55">
        <f t="shared" si="47"/>
        <v>7.6290406400000004</v>
      </c>
      <c r="AN109" s="55">
        <f t="shared" si="48"/>
        <v>-0.81904063999999988</v>
      </c>
      <c r="AO109" s="55">
        <f t="shared" si="49"/>
        <v>1.1202702848751835E-2</v>
      </c>
    </row>
    <row r="110" spans="1:41" ht="28.8" hidden="1" x14ac:dyDescent="0.3">
      <c r="A110" s="11">
        <v>0</v>
      </c>
      <c r="B110" s="19">
        <v>9</v>
      </c>
      <c r="C110" s="16" t="s">
        <v>183</v>
      </c>
      <c r="D110" s="22">
        <v>7</v>
      </c>
      <c r="E110" s="16" t="s">
        <v>189</v>
      </c>
      <c r="F110" s="25">
        <v>4</v>
      </c>
      <c r="G110" s="22" t="s">
        <v>184</v>
      </c>
      <c r="H110" s="22">
        <v>3</v>
      </c>
      <c r="I110" s="22">
        <v>11.4</v>
      </c>
      <c r="J110" s="22">
        <v>335</v>
      </c>
      <c r="K110" s="22">
        <v>0.33500000000000002</v>
      </c>
      <c r="L110" s="61">
        <f t="shared" si="52"/>
        <v>35.0418410041841</v>
      </c>
      <c r="M110" s="22">
        <v>2.5</v>
      </c>
      <c r="N110" s="13">
        <v>8.9</v>
      </c>
      <c r="O110" s="22">
        <v>5</v>
      </c>
      <c r="P110" s="22">
        <v>3</v>
      </c>
      <c r="Q110" s="22">
        <v>4.0999999999999996</v>
      </c>
      <c r="R110" s="22">
        <v>4</v>
      </c>
      <c r="S110" s="22">
        <v>3.8</v>
      </c>
      <c r="T110" s="22">
        <v>4.0999999999999996</v>
      </c>
      <c r="U110" s="22">
        <v>15.999999999999998</v>
      </c>
      <c r="V110" s="22">
        <v>3.9999999999999996</v>
      </c>
      <c r="W110" s="23">
        <v>0.16750000000000001</v>
      </c>
      <c r="X110" s="23">
        <v>4.1674999999999995</v>
      </c>
      <c r="Y110" s="23">
        <v>8.3349999999999991</v>
      </c>
      <c r="Z110" s="11" t="s">
        <v>197</v>
      </c>
      <c r="AA110" s="11" t="s">
        <v>186</v>
      </c>
      <c r="AB110" s="17">
        <v>2</v>
      </c>
      <c r="AC110" s="21"/>
      <c r="AD110" s="41">
        <f t="shared" si="36"/>
        <v>24.880597014925367</v>
      </c>
      <c r="AE110" s="7"/>
      <c r="AI110" s="58">
        <f t="shared" si="44"/>
        <v>8.9460699750000003</v>
      </c>
      <c r="AJ110" s="58">
        <f t="shared" si="45"/>
        <v>-0.61106997500000126</v>
      </c>
      <c r="AL110" s="55">
        <f t="shared" si="46"/>
        <v>27.329711499999995</v>
      </c>
      <c r="AM110" s="55">
        <f t="shared" si="47"/>
        <v>9.1554533524999986</v>
      </c>
      <c r="AN110" s="55">
        <f t="shared" si="48"/>
        <v>-0.82045335249999951</v>
      </c>
      <c r="AO110" s="55">
        <f t="shared" si="49"/>
        <v>1.0984347153569288E-2</v>
      </c>
    </row>
    <row r="111" spans="1:41" ht="28.8" x14ac:dyDescent="0.3">
      <c r="A111" s="11">
        <v>0</v>
      </c>
      <c r="B111" s="19">
        <v>10</v>
      </c>
      <c r="C111" s="16" t="s">
        <v>183</v>
      </c>
      <c r="D111" s="22">
        <v>0</v>
      </c>
      <c r="E111" s="24" t="s">
        <v>38</v>
      </c>
      <c r="F111" s="25">
        <v>2</v>
      </c>
      <c r="G111" s="22" t="s">
        <v>184</v>
      </c>
      <c r="H111" s="22">
        <v>3</v>
      </c>
      <c r="I111" s="22">
        <v>17.8</v>
      </c>
      <c r="J111" s="22">
        <v>537</v>
      </c>
      <c r="K111" s="22">
        <v>0.53700000000000003</v>
      </c>
      <c r="L111" s="20">
        <f>K111/0.0083</f>
        <v>64.698795180722897</v>
      </c>
      <c r="M111" s="22">
        <v>2.5</v>
      </c>
      <c r="N111" s="13">
        <v>15.3</v>
      </c>
      <c r="O111" s="22">
        <v>10</v>
      </c>
      <c r="P111" s="22">
        <v>1</v>
      </c>
      <c r="Q111" s="22">
        <v>6.9</v>
      </c>
      <c r="R111" s="22">
        <v>6.8</v>
      </c>
      <c r="S111" s="22">
        <v>7.4</v>
      </c>
      <c r="T111" s="22">
        <v>7.1</v>
      </c>
      <c r="U111" s="22">
        <v>28.200000000000003</v>
      </c>
      <c r="V111" s="22">
        <v>7.0500000000000007</v>
      </c>
      <c r="W111" s="23">
        <v>0.26850000000000002</v>
      </c>
      <c r="X111" s="23">
        <v>7.3185000000000011</v>
      </c>
      <c r="Y111" s="23">
        <v>14.637000000000002</v>
      </c>
      <c r="Z111" s="11" t="s">
        <v>198</v>
      </c>
      <c r="AA111" s="11" t="s">
        <v>186</v>
      </c>
      <c r="AB111" s="17">
        <v>2</v>
      </c>
      <c r="AC111" s="21" t="s">
        <v>199</v>
      </c>
      <c r="AD111" s="41">
        <f t="shared" si="36"/>
        <v>27.256983240223466</v>
      </c>
      <c r="AE111" s="7"/>
      <c r="AI111" s="58">
        <f t="shared" si="44"/>
        <v>12.561819878999998</v>
      </c>
      <c r="AJ111" s="58">
        <f t="shared" si="45"/>
        <v>2.0751801210000043</v>
      </c>
      <c r="AL111" s="55">
        <f t="shared" si="46"/>
        <v>22.923703659999997</v>
      </c>
      <c r="AM111" s="55">
        <f t="shared" si="47"/>
        <v>12.31002886542</v>
      </c>
      <c r="AN111" s="55">
        <f t="shared" si="48"/>
        <v>2.3269711345800026</v>
      </c>
      <c r="AO111" s="55">
        <f t="shared" si="49"/>
        <v>8.4102130664890327E-3</v>
      </c>
    </row>
    <row r="112" spans="1:41" ht="28.8" x14ac:dyDescent="0.3">
      <c r="A112" s="11">
        <v>0</v>
      </c>
      <c r="B112" s="19">
        <v>11</v>
      </c>
      <c r="C112" s="16" t="s">
        <v>183</v>
      </c>
      <c r="D112" s="22">
        <v>15</v>
      </c>
      <c r="E112" s="16" t="s">
        <v>430</v>
      </c>
      <c r="F112" s="25">
        <v>4</v>
      </c>
      <c r="G112" s="22" t="s">
        <v>184</v>
      </c>
      <c r="H112" s="22">
        <v>3</v>
      </c>
      <c r="I112" s="22">
        <v>14.5</v>
      </c>
      <c r="J112" s="22">
        <v>476</v>
      </c>
      <c r="K112" s="22">
        <v>0.47599999999999998</v>
      </c>
      <c r="L112" s="61">
        <f t="shared" ref="L112:L113" si="53">K112/0.00956</f>
        <v>49.790794979079493</v>
      </c>
      <c r="M112" s="22">
        <v>4.2</v>
      </c>
      <c r="N112" s="13">
        <v>10.3</v>
      </c>
      <c r="O112" s="22">
        <v>10</v>
      </c>
      <c r="P112" s="22">
        <v>1</v>
      </c>
      <c r="Q112" s="22">
        <v>6.1</v>
      </c>
      <c r="R112" s="22">
        <v>6.3</v>
      </c>
      <c r="S112" s="22">
        <v>6</v>
      </c>
      <c r="T112" s="22">
        <v>5.5</v>
      </c>
      <c r="U112" s="22">
        <v>23.9</v>
      </c>
      <c r="V112" s="22">
        <v>5.9749999999999996</v>
      </c>
      <c r="W112" s="23">
        <v>0.23799999999999999</v>
      </c>
      <c r="X112" s="23">
        <v>6.2129999999999992</v>
      </c>
      <c r="Y112" s="23">
        <v>12.425999999999998</v>
      </c>
      <c r="Z112" s="11" t="s">
        <v>200</v>
      </c>
      <c r="AA112" s="11" t="s">
        <v>186</v>
      </c>
      <c r="AB112" s="17">
        <v>2</v>
      </c>
      <c r="AC112" s="21" t="s">
        <v>199</v>
      </c>
      <c r="AD112" s="41">
        <f t="shared" si="36"/>
        <v>26.105042016806721</v>
      </c>
      <c r="AE112" s="7"/>
      <c r="AI112" s="58">
        <f t="shared" si="44"/>
        <v>11.549141616</v>
      </c>
      <c r="AJ112" s="58">
        <f t="shared" si="45"/>
        <v>0.87685838399999838</v>
      </c>
      <c r="AL112" s="55">
        <f t="shared" si="46"/>
        <v>24.098208639999999</v>
      </c>
      <c r="AM112" s="55">
        <f t="shared" si="47"/>
        <v>11.470747312639999</v>
      </c>
      <c r="AN112" s="55">
        <f t="shared" si="48"/>
        <v>0.9552526873599998</v>
      </c>
      <c r="AO112" s="55">
        <f t="shared" si="49"/>
        <v>9.2312468313536129E-3</v>
      </c>
    </row>
    <row r="113" spans="1:41" ht="28.8" x14ac:dyDescent="0.3">
      <c r="A113" s="11">
        <v>0</v>
      </c>
      <c r="B113" s="19">
        <v>12</v>
      </c>
      <c r="C113" s="16" t="s">
        <v>183</v>
      </c>
      <c r="D113" s="22">
        <v>20</v>
      </c>
      <c r="E113" s="16" t="s">
        <v>430</v>
      </c>
      <c r="F113" s="25">
        <v>4</v>
      </c>
      <c r="G113" s="22" t="s">
        <v>184</v>
      </c>
      <c r="H113" s="22">
        <v>3</v>
      </c>
      <c r="I113" s="22">
        <v>14.6</v>
      </c>
      <c r="J113" s="22">
        <v>413</v>
      </c>
      <c r="K113" s="22">
        <v>0.41299999999999998</v>
      </c>
      <c r="L113" s="61">
        <f t="shared" si="53"/>
        <v>43.200836820083673</v>
      </c>
      <c r="M113" s="22">
        <v>5.5</v>
      </c>
      <c r="N113" s="13">
        <v>9.1</v>
      </c>
      <c r="O113" s="22">
        <v>5</v>
      </c>
      <c r="P113" s="22">
        <v>1</v>
      </c>
      <c r="Q113" s="22">
        <v>5.8</v>
      </c>
      <c r="R113" s="22">
        <v>5</v>
      </c>
      <c r="S113" s="22">
        <v>5.4</v>
      </c>
      <c r="T113" s="22">
        <v>5.8</v>
      </c>
      <c r="U113" s="22">
        <v>22.000000000000004</v>
      </c>
      <c r="V113" s="22">
        <v>5.5000000000000009</v>
      </c>
      <c r="W113" s="23">
        <v>0.20649999999999999</v>
      </c>
      <c r="X113" s="23">
        <v>5.706500000000001</v>
      </c>
      <c r="Y113" s="23">
        <v>11.413000000000002</v>
      </c>
      <c r="Z113" s="11" t="s">
        <v>201</v>
      </c>
      <c r="AA113" s="11" t="s">
        <v>186</v>
      </c>
      <c r="AB113" s="17">
        <v>2</v>
      </c>
      <c r="AC113" s="21" t="s">
        <v>199</v>
      </c>
      <c r="AD113" s="41">
        <f t="shared" si="36"/>
        <v>27.634382566585963</v>
      </c>
      <c r="AE113" s="7"/>
      <c r="AI113" s="58">
        <f t="shared" si="44"/>
        <v>10.431320078999999</v>
      </c>
      <c r="AJ113" s="58">
        <f t="shared" si="45"/>
        <v>0.98167992100000312</v>
      </c>
      <c r="AL113" s="55">
        <f t="shared" si="46"/>
        <v>25.452931659999997</v>
      </c>
      <c r="AM113" s="55">
        <f t="shared" si="47"/>
        <v>10.512060775579998</v>
      </c>
      <c r="AN113" s="55">
        <f t="shared" si="48"/>
        <v>0.90093922442000363</v>
      </c>
      <c r="AO113" s="55">
        <f t="shared" si="49"/>
        <v>9.2106026247086633E-3</v>
      </c>
    </row>
    <row r="114" spans="1:41" ht="28.8" x14ac:dyDescent="0.3">
      <c r="A114" s="11">
        <v>0</v>
      </c>
      <c r="B114" s="19">
        <v>13</v>
      </c>
      <c r="C114" s="16" t="s">
        <v>183</v>
      </c>
      <c r="D114" s="22">
        <v>38</v>
      </c>
      <c r="E114" s="24" t="s">
        <v>38</v>
      </c>
      <c r="F114" s="25">
        <v>2</v>
      </c>
      <c r="G114" s="22" t="s">
        <v>28</v>
      </c>
      <c r="H114" s="22">
        <v>4</v>
      </c>
      <c r="I114" s="22">
        <v>15.1</v>
      </c>
      <c r="J114" s="22">
        <v>699</v>
      </c>
      <c r="K114" s="22">
        <v>0.69899999999999995</v>
      </c>
      <c r="L114" s="20">
        <f>K114/0.00957</f>
        <v>73.040752351097169</v>
      </c>
      <c r="M114" s="22">
        <v>3.2</v>
      </c>
      <c r="N114" s="13">
        <v>11.899999999999999</v>
      </c>
      <c r="O114" s="22">
        <v>10</v>
      </c>
      <c r="P114" s="22">
        <v>1</v>
      </c>
      <c r="Q114" s="22">
        <v>7.6</v>
      </c>
      <c r="R114" s="22">
        <v>9.1</v>
      </c>
      <c r="S114" s="22">
        <v>8.1999999999999993</v>
      </c>
      <c r="T114" s="22">
        <v>7</v>
      </c>
      <c r="U114" s="22">
        <v>31.9</v>
      </c>
      <c r="V114" s="22">
        <v>7.9749999999999996</v>
      </c>
      <c r="W114" s="23">
        <v>0.34949999999999998</v>
      </c>
      <c r="X114" s="23">
        <v>8.3245000000000005</v>
      </c>
      <c r="Y114" s="23">
        <v>16.649000000000001</v>
      </c>
      <c r="Z114" s="11" t="s">
        <v>202</v>
      </c>
      <c r="AA114" s="11" t="s">
        <v>186</v>
      </c>
      <c r="AB114" s="17">
        <v>2</v>
      </c>
      <c r="AC114" s="21" t="s">
        <v>199</v>
      </c>
      <c r="AD114" s="41">
        <f t="shared" si="36"/>
        <v>23.81831187410587</v>
      </c>
      <c r="AE114" s="7"/>
      <c r="AI114" s="58">
        <f t="shared" si="44"/>
        <v>14.918543390999996</v>
      </c>
      <c r="AJ114" s="58">
        <f t="shared" si="45"/>
        <v>1.7304566090000044</v>
      </c>
      <c r="AL114" s="55">
        <f t="shared" si="46"/>
        <v>20.459852139999995</v>
      </c>
      <c r="AM114" s="55">
        <f t="shared" si="47"/>
        <v>14.301436645859996</v>
      </c>
      <c r="AN114" s="55">
        <f t="shared" si="48"/>
        <v>2.3475633541400054</v>
      </c>
      <c r="AO114" s="55">
        <f t="shared" si="49"/>
        <v>8.5899673529100801E-3</v>
      </c>
    </row>
    <row r="115" spans="1:41" ht="28.8" x14ac:dyDescent="0.3">
      <c r="A115" s="11">
        <v>0</v>
      </c>
      <c r="B115" s="19">
        <v>14</v>
      </c>
      <c r="C115" s="16" t="s">
        <v>183</v>
      </c>
      <c r="D115" s="22">
        <v>35</v>
      </c>
      <c r="E115" s="24" t="s">
        <v>193</v>
      </c>
      <c r="F115" s="25">
        <v>3</v>
      </c>
      <c r="G115" s="22" t="s">
        <v>184</v>
      </c>
      <c r="H115" s="22">
        <v>3</v>
      </c>
      <c r="I115" s="22">
        <v>19.399999999999999</v>
      </c>
      <c r="J115" s="22">
        <v>482</v>
      </c>
      <c r="K115" s="22">
        <v>0.48199999999999998</v>
      </c>
      <c r="L115" s="61">
        <f t="shared" ref="L115:L116" si="54">K115/0.0078</f>
        <v>61.794871794871796</v>
      </c>
      <c r="M115" s="22">
        <v>2.2000000000000002</v>
      </c>
      <c r="N115" s="13">
        <v>17.2</v>
      </c>
      <c r="O115" s="22">
        <v>10</v>
      </c>
      <c r="P115" s="22">
        <v>1</v>
      </c>
      <c r="Q115" s="22">
        <v>5.4</v>
      </c>
      <c r="R115" s="22">
        <v>5</v>
      </c>
      <c r="S115" s="22">
        <v>4.8</v>
      </c>
      <c r="T115" s="22">
        <v>6.2</v>
      </c>
      <c r="U115" s="22">
        <v>21.4</v>
      </c>
      <c r="V115" s="22">
        <v>5.35</v>
      </c>
      <c r="W115" s="23">
        <v>0.24099999999999999</v>
      </c>
      <c r="X115" s="23">
        <v>5.5909999999999993</v>
      </c>
      <c r="Y115" s="23">
        <v>11.181999999999999</v>
      </c>
      <c r="Z115" s="11" t="s">
        <v>203</v>
      </c>
      <c r="AA115" s="11" t="s">
        <v>186</v>
      </c>
      <c r="AB115" s="17">
        <v>2</v>
      </c>
      <c r="AC115" s="21" t="s">
        <v>204</v>
      </c>
      <c r="AD115" s="41">
        <f t="shared" si="36"/>
        <v>23.199170124481327</v>
      </c>
      <c r="AE115" s="7"/>
      <c r="AI115" s="58">
        <f t="shared" si="44"/>
        <v>11.651788284</v>
      </c>
      <c r="AJ115" s="58">
        <f t="shared" si="45"/>
        <v>-0.46978828400000161</v>
      </c>
      <c r="AL115" s="55">
        <f t="shared" si="46"/>
        <v>23.976697359999996</v>
      </c>
      <c r="AM115" s="55">
        <f t="shared" si="47"/>
        <v>11.556768127519998</v>
      </c>
      <c r="AN115" s="55">
        <f t="shared" si="48"/>
        <v>-0.37476812751999944</v>
      </c>
      <c r="AO115" s="55">
        <f t="shared" si="49"/>
        <v>1.0335153038383114E-2</v>
      </c>
    </row>
    <row r="116" spans="1:41" ht="28.8" hidden="1" x14ac:dyDescent="0.3">
      <c r="A116" s="11">
        <v>0</v>
      </c>
      <c r="B116" s="19">
        <v>15</v>
      </c>
      <c r="C116" s="16" t="s">
        <v>183</v>
      </c>
      <c r="D116" s="22">
        <v>2</v>
      </c>
      <c r="E116" s="24" t="s">
        <v>193</v>
      </c>
      <c r="F116" s="25">
        <v>3</v>
      </c>
      <c r="G116" s="22" t="s">
        <v>205</v>
      </c>
      <c r="H116" s="22">
        <v>2</v>
      </c>
      <c r="I116" s="22">
        <v>7.1</v>
      </c>
      <c r="J116" s="22">
        <v>200</v>
      </c>
      <c r="K116" s="22">
        <v>0.2</v>
      </c>
      <c r="L116" s="61">
        <f t="shared" si="54"/>
        <v>25.641025641025642</v>
      </c>
      <c r="M116" s="22">
        <v>2</v>
      </c>
      <c r="N116" s="22">
        <v>5.0999999999999996</v>
      </c>
      <c r="O116" s="22">
        <v>0</v>
      </c>
      <c r="P116" s="22">
        <v>0</v>
      </c>
      <c r="Q116" s="22">
        <v>3</v>
      </c>
      <c r="R116" s="22">
        <v>3.1</v>
      </c>
      <c r="S116" s="22">
        <v>2.4</v>
      </c>
      <c r="T116" s="22">
        <v>2.1</v>
      </c>
      <c r="U116" s="22">
        <v>10.6</v>
      </c>
      <c r="V116" s="22">
        <v>2.65</v>
      </c>
      <c r="W116" s="22">
        <v>0.1</v>
      </c>
      <c r="X116" s="22">
        <v>2.75</v>
      </c>
      <c r="Y116" s="22">
        <v>5.5</v>
      </c>
      <c r="Z116" s="14" t="s">
        <v>206</v>
      </c>
      <c r="AA116" s="11" t="s">
        <v>186</v>
      </c>
      <c r="AB116" s="17">
        <v>2</v>
      </c>
      <c r="AC116" s="21" t="s">
        <v>204</v>
      </c>
      <c r="AD116" s="41">
        <f t="shared" si="36"/>
        <v>27.5</v>
      </c>
      <c r="AE116" s="7"/>
      <c r="AI116" s="58">
        <f t="shared" si="44"/>
        <v>6.1106400000000001</v>
      </c>
      <c r="AJ116" s="58">
        <f t="shared" si="45"/>
        <v>-0.61064000000000007</v>
      </c>
      <c r="AL116" s="55">
        <f t="shared" si="46"/>
        <v>31.099599999999999</v>
      </c>
      <c r="AM116" s="55">
        <f t="shared" si="47"/>
        <v>6.2199200000000001</v>
      </c>
      <c r="AN116" s="55">
        <f t="shared" si="48"/>
        <v>-0.71992000000000012</v>
      </c>
      <c r="AO116" s="55">
        <f t="shared" si="49"/>
        <v>1.1308945454545454E-2</v>
      </c>
    </row>
    <row r="117" spans="1:41" ht="28.8" x14ac:dyDescent="0.3">
      <c r="A117" s="11">
        <v>0</v>
      </c>
      <c r="B117" s="19">
        <v>16</v>
      </c>
      <c r="C117" s="16" t="s">
        <v>183</v>
      </c>
      <c r="D117" s="22">
        <v>2</v>
      </c>
      <c r="E117" s="16" t="s">
        <v>430</v>
      </c>
      <c r="F117" s="25">
        <v>4</v>
      </c>
      <c r="G117" s="22" t="s">
        <v>184</v>
      </c>
      <c r="H117" s="22">
        <v>3</v>
      </c>
      <c r="I117" s="22">
        <v>16.899999999999999</v>
      </c>
      <c r="J117" s="22">
        <v>412</v>
      </c>
      <c r="K117" s="22">
        <v>0.41199999999999998</v>
      </c>
      <c r="L117" s="61">
        <f>K117/0.00956</f>
        <v>43.096234309623426</v>
      </c>
      <c r="M117" s="22">
        <v>2.8</v>
      </c>
      <c r="N117" s="22">
        <v>14.099999999999998</v>
      </c>
      <c r="O117" s="22">
        <v>5</v>
      </c>
      <c r="P117" s="22">
        <v>1</v>
      </c>
      <c r="Q117" s="22">
        <v>4.9000000000000004</v>
      </c>
      <c r="R117" s="22">
        <v>5.5</v>
      </c>
      <c r="S117" s="22">
        <v>5.7</v>
      </c>
      <c r="T117" s="22">
        <v>4.4000000000000004</v>
      </c>
      <c r="U117" s="22">
        <v>20.5</v>
      </c>
      <c r="V117" s="22">
        <v>5.125</v>
      </c>
      <c r="W117" s="22">
        <v>0.20599999999999999</v>
      </c>
      <c r="X117" s="22">
        <v>5.3310000000000004</v>
      </c>
      <c r="Y117" s="22">
        <v>10.662000000000001</v>
      </c>
      <c r="Z117" s="14" t="s">
        <v>207</v>
      </c>
      <c r="AA117" s="11" t="s">
        <v>186</v>
      </c>
      <c r="AB117" s="17">
        <v>2</v>
      </c>
      <c r="AC117" s="21" t="s">
        <v>204</v>
      </c>
      <c r="AD117" s="41">
        <f t="shared" si="36"/>
        <v>25.878640776699033</v>
      </c>
      <c r="AE117" s="7"/>
      <c r="AI117" s="58">
        <f t="shared" si="44"/>
        <v>10.412987503999998</v>
      </c>
      <c r="AJ117" s="58">
        <f t="shared" si="45"/>
        <v>0.24901249600000241</v>
      </c>
      <c r="AL117" s="55">
        <f t="shared" si="46"/>
        <v>25.475596159999998</v>
      </c>
      <c r="AM117" s="55">
        <f t="shared" si="47"/>
        <v>10.495945617919999</v>
      </c>
      <c r="AN117" s="55">
        <f t="shared" si="48"/>
        <v>0.16605438208000223</v>
      </c>
      <c r="AO117" s="55">
        <f t="shared" si="49"/>
        <v>9.8442558787469499E-3</v>
      </c>
    </row>
    <row r="118" spans="1:41" s="27" customFormat="1" ht="28.8" hidden="1" x14ac:dyDescent="0.3">
      <c r="A118" s="9">
        <v>0</v>
      </c>
      <c r="B118" s="19">
        <v>17</v>
      </c>
      <c r="C118" s="27" t="s">
        <v>183</v>
      </c>
      <c r="D118" s="5">
        <v>40</v>
      </c>
      <c r="E118" s="27" t="s">
        <v>193</v>
      </c>
      <c r="F118" s="5">
        <v>3</v>
      </c>
      <c r="G118" s="5" t="s">
        <v>28</v>
      </c>
      <c r="H118" s="5">
        <v>4</v>
      </c>
      <c r="I118" s="5">
        <v>12.1</v>
      </c>
      <c r="J118" s="5">
        <v>610</v>
      </c>
      <c r="K118" s="5">
        <v>0.61</v>
      </c>
      <c r="L118" s="5"/>
      <c r="M118" s="5">
        <v>4</v>
      </c>
      <c r="N118" s="5">
        <v>8.1</v>
      </c>
      <c r="O118" s="5">
        <v>10</v>
      </c>
      <c r="P118" s="5">
        <v>1</v>
      </c>
      <c r="Q118" s="5">
        <v>4.5999999999999996</v>
      </c>
      <c r="R118" s="5">
        <v>3.7</v>
      </c>
      <c r="S118" s="5">
        <v>4.5999999999999996</v>
      </c>
      <c r="T118" s="5">
        <v>4.5</v>
      </c>
      <c r="U118" s="5">
        <v>17.399999999999999</v>
      </c>
      <c r="V118" s="5">
        <v>4.3499999999999996</v>
      </c>
      <c r="W118" s="5">
        <v>0.30499999999999999</v>
      </c>
      <c r="X118" s="5">
        <v>4.6549999999999994</v>
      </c>
      <c r="Y118" s="5">
        <v>9.3099999999999987</v>
      </c>
      <c r="Z118" s="6" t="s">
        <v>208</v>
      </c>
      <c r="AA118" s="9" t="s">
        <v>186</v>
      </c>
      <c r="AB118" s="7">
        <v>2</v>
      </c>
      <c r="AC118" s="21" t="s">
        <v>204</v>
      </c>
      <c r="AD118" s="41">
        <f t="shared" si="36"/>
        <v>15.262295081967212</v>
      </c>
      <c r="AE118" s="7" t="s">
        <v>436</v>
      </c>
      <c r="AO118" s="41">
        <v>25.61300309597523</v>
      </c>
    </row>
    <row r="119" spans="1:41" ht="28.8" hidden="1" x14ac:dyDescent="0.3">
      <c r="A119" s="11">
        <v>0</v>
      </c>
      <c r="B119" s="19">
        <v>18</v>
      </c>
      <c r="C119" s="16" t="s">
        <v>183</v>
      </c>
      <c r="D119" s="22">
        <v>60</v>
      </c>
      <c r="E119" s="24" t="s">
        <v>193</v>
      </c>
      <c r="F119" s="25">
        <v>3</v>
      </c>
      <c r="G119" s="22" t="s">
        <v>209</v>
      </c>
      <c r="H119" s="22">
        <v>4</v>
      </c>
      <c r="I119" s="22">
        <v>14.5</v>
      </c>
      <c r="J119" s="22">
        <v>323</v>
      </c>
      <c r="K119" s="22">
        <v>0.32300000000000001</v>
      </c>
      <c r="L119" s="61">
        <f t="shared" ref="L119:L120" si="55">K119/0.0078</f>
        <v>41.410256410256416</v>
      </c>
      <c r="M119" s="22">
        <v>2.2000000000000002</v>
      </c>
      <c r="N119" s="22">
        <v>12.3</v>
      </c>
      <c r="O119" s="22">
        <v>0</v>
      </c>
      <c r="P119" s="22">
        <v>0</v>
      </c>
      <c r="Q119" s="22">
        <v>3.9</v>
      </c>
      <c r="R119" s="22">
        <v>4.5</v>
      </c>
      <c r="S119" s="22">
        <v>3.6</v>
      </c>
      <c r="T119" s="22">
        <v>3.9</v>
      </c>
      <c r="U119" s="22">
        <v>15.9</v>
      </c>
      <c r="V119" s="22">
        <v>3.9750000000000001</v>
      </c>
      <c r="W119" s="22">
        <v>0.1615</v>
      </c>
      <c r="X119" s="22">
        <v>4.1364999999999998</v>
      </c>
      <c r="Y119" s="22">
        <v>8.2729999999999997</v>
      </c>
      <c r="Z119" s="14" t="s">
        <v>210</v>
      </c>
      <c r="AA119" s="11" t="s">
        <v>186</v>
      </c>
      <c r="AB119" s="17">
        <v>2</v>
      </c>
      <c r="AC119" s="21" t="s">
        <v>211</v>
      </c>
      <c r="AD119" s="41">
        <f t="shared" si="36"/>
        <v>25.61300309597523</v>
      </c>
      <c r="AE119" s="7"/>
      <c r="AI119" s="58">
        <f t="shared" ref="AI119:AI142" si="56">1.293+25.93*K119-9.209*K119^2</f>
        <v>8.7076242389999994</v>
      </c>
      <c r="AJ119" s="58">
        <f t="shared" ref="AJ119:AJ142" si="57">Y119-AI119</f>
        <v>-0.43462423899999969</v>
      </c>
      <c r="AL119" s="55">
        <f t="shared" ref="AL119:AL142" si="58">37.9-37.63*K119+18.14*K119^2</f>
        <v>27.638038059999996</v>
      </c>
      <c r="AM119" s="55">
        <f t="shared" ref="AM119:AM142" si="59">K119*AL119</f>
        <v>8.9270862933799986</v>
      </c>
      <c r="AN119" s="55">
        <f t="shared" ref="AN119:AN142" si="60">Y119-AM119</f>
        <v>-0.65408629337999891</v>
      </c>
      <c r="AO119" s="55">
        <f t="shared" ref="AO119:AO142" si="61">AL119/AD119/100</f>
        <v>1.0790627696579234E-2</v>
      </c>
    </row>
    <row r="120" spans="1:41" ht="28.8" x14ac:dyDescent="0.3">
      <c r="A120" s="11">
        <v>0</v>
      </c>
      <c r="B120" s="19">
        <v>19</v>
      </c>
      <c r="C120" s="16" t="s">
        <v>183</v>
      </c>
      <c r="D120" s="22">
        <v>60</v>
      </c>
      <c r="E120" s="24" t="s">
        <v>193</v>
      </c>
      <c r="F120" s="25">
        <v>3</v>
      </c>
      <c r="G120" s="22" t="s">
        <v>28</v>
      </c>
      <c r="H120" s="22">
        <v>4</v>
      </c>
      <c r="I120" s="22">
        <v>14.2</v>
      </c>
      <c r="J120" s="22">
        <v>347</v>
      </c>
      <c r="K120" s="22">
        <v>0.34699999999999998</v>
      </c>
      <c r="L120" s="61">
        <f t="shared" si="55"/>
        <v>44.487179487179489</v>
      </c>
      <c r="M120" s="22">
        <v>2.1</v>
      </c>
      <c r="N120" s="22">
        <v>12.1</v>
      </c>
      <c r="O120" s="22">
        <v>10</v>
      </c>
      <c r="P120" s="22">
        <v>1</v>
      </c>
      <c r="Q120" s="22">
        <v>5.9</v>
      </c>
      <c r="R120" s="22">
        <v>3.3</v>
      </c>
      <c r="S120" s="22">
        <v>3.5</v>
      </c>
      <c r="T120" s="22">
        <v>3.4</v>
      </c>
      <c r="U120" s="22">
        <v>16.099999999999998</v>
      </c>
      <c r="V120" s="22">
        <v>4.0249999999999995</v>
      </c>
      <c r="W120" s="22">
        <v>0.17349999999999999</v>
      </c>
      <c r="X120" s="22">
        <v>4.1984999999999992</v>
      </c>
      <c r="Y120" s="22">
        <v>8.3969999999999985</v>
      </c>
      <c r="Z120" s="14" t="s">
        <v>212</v>
      </c>
      <c r="AA120" s="11" t="s">
        <v>186</v>
      </c>
      <c r="AB120" s="17">
        <v>2</v>
      </c>
      <c r="AC120" s="21" t="s">
        <v>213</v>
      </c>
      <c r="AD120" s="41">
        <f t="shared" si="36"/>
        <v>24.198847262247835</v>
      </c>
      <c r="AE120" s="7"/>
      <c r="AI120" s="58">
        <f t="shared" si="56"/>
        <v>9.1818635189999984</v>
      </c>
      <c r="AJ120" s="58">
        <f t="shared" si="57"/>
        <v>-0.78486351899999995</v>
      </c>
      <c r="AL120" s="55">
        <f t="shared" si="58"/>
        <v>27.026609259999997</v>
      </c>
      <c r="AM120" s="55">
        <f t="shared" si="59"/>
        <v>9.3782334132199985</v>
      </c>
      <c r="AN120" s="55">
        <f t="shared" si="60"/>
        <v>-0.98123341322000002</v>
      </c>
      <c r="AO120" s="55">
        <f t="shared" si="61"/>
        <v>1.1168552355865191E-2</v>
      </c>
    </row>
    <row r="121" spans="1:41" ht="28.8" hidden="1" x14ac:dyDescent="0.3">
      <c r="A121" s="11">
        <v>0</v>
      </c>
      <c r="B121" s="19">
        <v>20</v>
      </c>
      <c r="C121" s="16" t="s">
        <v>183</v>
      </c>
      <c r="D121" s="22">
        <v>45</v>
      </c>
      <c r="E121" s="16" t="s">
        <v>189</v>
      </c>
      <c r="F121" s="25">
        <v>4</v>
      </c>
      <c r="G121" s="22" t="s">
        <v>184</v>
      </c>
      <c r="H121" s="22">
        <v>3</v>
      </c>
      <c r="I121" s="22">
        <v>13.2</v>
      </c>
      <c r="J121" s="22">
        <v>426</v>
      </c>
      <c r="K121" s="22">
        <v>0.42599999999999999</v>
      </c>
      <c r="L121" s="61">
        <f t="shared" ref="L121:L122" si="62">K121/0.00956</f>
        <v>44.56066945606694</v>
      </c>
      <c r="M121" s="22">
        <v>4</v>
      </c>
      <c r="N121" s="22">
        <v>9.1999999999999993</v>
      </c>
      <c r="O121" s="22">
        <v>10</v>
      </c>
      <c r="P121" s="22">
        <v>3</v>
      </c>
      <c r="Q121" s="22">
        <v>7.2</v>
      </c>
      <c r="R121" s="22">
        <v>6.4</v>
      </c>
      <c r="S121" s="22">
        <v>4.5</v>
      </c>
      <c r="T121" s="22">
        <v>5.9</v>
      </c>
      <c r="U121" s="22">
        <v>24</v>
      </c>
      <c r="V121" s="22">
        <v>6</v>
      </c>
      <c r="W121" s="22">
        <v>0.21299999999999999</v>
      </c>
      <c r="X121" s="22">
        <v>6.2130000000000001</v>
      </c>
      <c r="Y121" s="22">
        <v>12.426</v>
      </c>
      <c r="Z121" s="14" t="s">
        <v>214</v>
      </c>
      <c r="AA121" s="11" t="s">
        <v>186</v>
      </c>
      <c r="AB121" s="17">
        <v>2</v>
      </c>
      <c r="AC121" s="21" t="s">
        <v>215</v>
      </c>
      <c r="AD121" s="41">
        <f t="shared" si="36"/>
        <v>29.169014084507044</v>
      </c>
      <c r="AE121" s="7"/>
      <c r="AI121" s="58">
        <f t="shared" si="56"/>
        <v>10.667967515999999</v>
      </c>
      <c r="AJ121" s="58">
        <f t="shared" si="57"/>
        <v>1.758032484000001</v>
      </c>
      <c r="AL121" s="55">
        <f t="shared" si="58"/>
        <v>25.161594639999997</v>
      </c>
      <c r="AM121" s="55">
        <f t="shared" si="59"/>
        <v>10.718839316639999</v>
      </c>
      <c r="AN121" s="55">
        <f t="shared" si="60"/>
        <v>1.7071606833600015</v>
      </c>
      <c r="AO121" s="55">
        <f t="shared" si="61"/>
        <v>8.6261381914051177E-3</v>
      </c>
    </row>
    <row r="122" spans="1:41" ht="28.8" hidden="1" x14ac:dyDescent="0.3">
      <c r="A122" s="11">
        <v>0</v>
      </c>
      <c r="B122" s="19">
        <v>21</v>
      </c>
      <c r="C122" s="16" t="s">
        <v>183</v>
      </c>
      <c r="D122" s="22">
        <v>50</v>
      </c>
      <c r="E122" s="16" t="s">
        <v>189</v>
      </c>
      <c r="F122" s="25">
        <v>4</v>
      </c>
      <c r="G122" s="22" t="s">
        <v>184</v>
      </c>
      <c r="H122" s="22">
        <v>3</v>
      </c>
      <c r="I122" s="22">
        <v>10.9</v>
      </c>
      <c r="J122" s="22">
        <v>381</v>
      </c>
      <c r="K122" s="22">
        <v>0.38100000000000001</v>
      </c>
      <c r="L122" s="61">
        <f t="shared" si="62"/>
        <v>39.853556485355647</v>
      </c>
      <c r="M122" s="22">
        <v>4.5</v>
      </c>
      <c r="N122" s="22">
        <v>6.4</v>
      </c>
      <c r="O122" s="22">
        <v>10</v>
      </c>
      <c r="P122" s="22">
        <v>3</v>
      </c>
      <c r="Q122" s="22">
        <v>5.0999999999999996</v>
      </c>
      <c r="R122" s="22">
        <v>6</v>
      </c>
      <c r="S122" s="22">
        <v>6.8</v>
      </c>
      <c r="T122" s="22">
        <v>4.8</v>
      </c>
      <c r="U122" s="22">
        <v>22.7</v>
      </c>
      <c r="V122" s="22">
        <v>5.6749999999999998</v>
      </c>
      <c r="W122" s="22">
        <v>0.1905</v>
      </c>
      <c r="X122" s="22">
        <v>5.8654999999999999</v>
      </c>
      <c r="Y122" s="22">
        <v>11.731</v>
      </c>
      <c r="Z122" s="14" t="s">
        <v>216</v>
      </c>
      <c r="AA122" s="11" t="s">
        <v>186</v>
      </c>
      <c r="AB122" s="17">
        <v>2</v>
      </c>
      <c r="AC122" s="21"/>
      <c r="AD122" s="41">
        <f t="shared" si="36"/>
        <v>30.790026246719158</v>
      </c>
      <c r="AE122" s="7"/>
      <c r="AI122" s="58">
        <f t="shared" si="56"/>
        <v>9.8355423509999991</v>
      </c>
      <c r="AJ122" s="58">
        <f t="shared" si="57"/>
        <v>1.8954576490000008</v>
      </c>
      <c r="AL122" s="55">
        <f t="shared" si="58"/>
        <v>26.19619054</v>
      </c>
      <c r="AM122" s="55">
        <f t="shared" si="59"/>
        <v>9.9807485957399997</v>
      </c>
      <c r="AN122" s="55">
        <f t="shared" si="60"/>
        <v>1.7502514042600001</v>
      </c>
      <c r="AO122" s="55">
        <f t="shared" si="61"/>
        <v>8.5080117600716057E-3</v>
      </c>
    </row>
    <row r="123" spans="1:41" ht="28.8" x14ac:dyDescent="0.3">
      <c r="A123" s="11">
        <v>0</v>
      </c>
      <c r="B123" s="19">
        <v>22</v>
      </c>
      <c r="C123" s="16" t="s">
        <v>183</v>
      </c>
      <c r="D123" s="22">
        <v>15</v>
      </c>
      <c r="E123" s="24" t="s">
        <v>38</v>
      </c>
      <c r="F123" s="25">
        <v>3</v>
      </c>
      <c r="G123" s="22" t="s">
        <v>184</v>
      </c>
      <c r="H123" s="22">
        <v>3</v>
      </c>
      <c r="I123" s="22">
        <v>17.100000000000001</v>
      </c>
      <c r="J123" s="22">
        <v>565</v>
      </c>
      <c r="K123" s="22">
        <v>0.56499999999999995</v>
      </c>
      <c r="L123" s="20">
        <f>K123/0.0083</f>
        <v>68.072289156626496</v>
      </c>
      <c r="M123" s="22">
        <v>6.5</v>
      </c>
      <c r="N123" s="22">
        <v>10.600000000000001</v>
      </c>
      <c r="O123" s="22">
        <v>10</v>
      </c>
      <c r="P123" s="22">
        <v>1</v>
      </c>
      <c r="Q123" s="22">
        <v>6.8</v>
      </c>
      <c r="R123" s="22">
        <v>7.7</v>
      </c>
      <c r="S123" s="22">
        <v>7.9</v>
      </c>
      <c r="T123" s="22">
        <v>6.7</v>
      </c>
      <c r="U123" s="22">
        <v>29.099999999999998</v>
      </c>
      <c r="V123" s="22">
        <v>7.2749999999999995</v>
      </c>
      <c r="W123" s="22">
        <v>0.28249999999999997</v>
      </c>
      <c r="X123" s="22">
        <v>7.5574999999999992</v>
      </c>
      <c r="Y123" s="22">
        <v>15.114999999999998</v>
      </c>
      <c r="Z123" s="14" t="s">
        <v>217</v>
      </c>
      <c r="AA123" s="11" t="s">
        <v>186</v>
      </c>
      <c r="AB123" s="17">
        <v>2</v>
      </c>
      <c r="AC123" s="21"/>
      <c r="AD123" s="41">
        <f t="shared" si="36"/>
        <v>26.752212389380531</v>
      </c>
      <c r="AE123" s="7"/>
      <c r="AI123" s="58">
        <f t="shared" si="56"/>
        <v>13.003706975</v>
      </c>
      <c r="AJ123" s="58">
        <f t="shared" si="57"/>
        <v>2.1112930249999984</v>
      </c>
      <c r="AL123" s="55">
        <f t="shared" si="58"/>
        <v>22.429791499999997</v>
      </c>
      <c r="AM123" s="55">
        <f t="shared" si="59"/>
        <v>12.672832197499996</v>
      </c>
      <c r="AN123" s="55">
        <f t="shared" si="60"/>
        <v>2.442167802500002</v>
      </c>
      <c r="AO123" s="55">
        <f t="shared" si="61"/>
        <v>8.3842753539530249E-3</v>
      </c>
    </row>
    <row r="124" spans="1:41" ht="28.8" x14ac:dyDescent="0.3">
      <c r="A124" s="11">
        <v>0</v>
      </c>
      <c r="B124" s="19">
        <v>23</v>
      </c>
      <c r="C124" s="16" t="s">
        <v>183</v>
      </c>
      <c r="D124" s="22">
        <v>10</v>
      </c>
      <c r="E124" s="24" t="s">
        <v>193</v>
      </c>
      <c r="F124" s="25">
        <v>3</v>
      </c>
      <c r="G124" s="22" t="s">
        <v>205</v>
      </c>
      <c r="H124" s="22">
        <v>2</v>
      </c>
      <c r="I124" s="22">
        <v>13.6</v>
      </c>
      <c r="J124" s="22">
        <v>322</v>
      </c>
      <c r="K124" s="22">
        <v>0.32200000000000001</v>
      </c>
      <c r="L124" s="61">
        <f t="shared" ref="L124:L125" si="63">K124/0.0078</f>
        <v>41.282051282051285</v>
      </c>
      <c r="M124" s="22">
        <v>5</v>
      </c>
      <c r="N124" s="22">
        <v>8.6</v>
      </c>
      <c r="O124" s="22">
        <v>10</v>
      </c>
      <c r="P124" s="22">
        <v>1</v>
      </c>
      <c r="Q124" s="22">
        <v>3.6</v>
      </c>
      <c r="R124" s="22">
        <v>3.2</v>
      </c>
      <c r="S124" s="22">
        <v>3.5</v>
      </c>
      <c r="T124" s="22">
        <v>3.3</v>
      </c>
      <c r="U124" s="22">
        <v>13.600000000000001</v>
      </c>
      <c r="V124" s="22">
        <v>3.4000000000000004</v>
      </c>
      <c r="W124" s="22">
        <v>0.161</v>
      </c>
      <c r="X124" s="22">
        <v>3.5610000000000004</v>
      </c>
      <c r="Y124" s="22">
        <v>7.1220000000000008</v>
      </c>
      <c r="Z124" s="14" t="s">
        <v>218</v>
      </c>
      <c r="AA124" s="11" t="s">
        <v>186</v>
      </c>
      <c r="AB124" s="17">
        <v>2</v>
      </c>
      <c r="AC124" s="21"/>
      <c r="AD124" s="41">
        <f t="shared" si="36"/>
        <v>22.118012422360252</v>
      </c>
      <c r="AE124" s="7"/>
      <c r="AI124" s="58">
        <f t="shared" si="56"/>
        <v>8.6876340439999993</v>
      </c>
      <c r="AJ124" s="58">
        <f t="shared" si="57"/>
        <v>-1.5656340439999985</v>
      </c>
      <c r="AL124" s="55">
        <f t="shared" si="58"/>
        <v>27.663967759999995</v>
      </c>
      <c r="AM124" s="55">
        <f t="shared" si="59"/>
        <v>8.9077976187199983</v>
      </c>
      <c r="AN124" s="55">
        <f t="shared" si="60"/>
        <v>-1.7857976187199975</v>
      </c>
      <c r="AO124" s="55">
        <f t="shared" si="61"/>
        <v>1.2507438386295979E-2</v>
      </c>
    </row>
    <row r="125" spans="1:41" ht="28.8" x14ac:dyDescent="0.3">
      <c r="A125" s="11">
        <v>0</v>
      </c>
      <c r="B125" s="19">
        <v>24</v>
      </c>
      <c r="C125" s="16" t="s">
        <v>183</v>
      </c>
      <c r="D125" s="22">
        <v>15</v>
      </c>
      <c r="E125" s="24" t="s">
        <v>193</v>
      </c>
      <c r="F125" s="25">
        <v>3</v>
      </c>
      <c r="G125" s="22" t="s">
        <v>205</v>
      </c>
      <c r="H125" s="22">
        <v>2</v>
      </c>
      <c r="I125" s="22">
        <v>12.1</v>
      </c>
      <c r="J125" s="22">
        <v>254</v>
      </c>
      <c r="K125" s="22">
        <v>0.254</v>
      </c>
      <c r="L125" s="61">
        <f t="shared" si="63"/>
        <v>32.564102564102569</v>
      </c>
      <c r="M125" s="22">
        <v>4.0999999999999996</v>
      </c>
      <c r="N125" s="22">
        <v>8</v>
      </c>
      <c r="O125" s="22">
        <v>5</v>
      </c>
      <c r="P125" s="22">
        <v>1</v>
      </c>
      <c r="Q125" s="22">
        <v>2.6</v>
      </c>
      <c r="R125" s="22">
        <v>2.6</v>
      </c>
      <c r="S125" s="22">
        <v>3.2</v>
      </c>
      <c r="T125" s="22">
        <v>2.4</v>
      </c>
      <c r="U125" s="22">
        <v>10.8</v>
      </c>
      <c r="V125" s="22">
        <v>2.7</v>
      </c>
      <c r="W125" s="22">
        <v>0.127</v>
      </c>
      <c r="X125" s="22">
        <v>2.827</v>
      </c>
      <c r="Y125" s="22">
        <v>5.6539999999999999</v>
      </c>
      <c r="Z125" s="14" t="s">
        <v>219</v>
      </c>
      <c r="AA125" s="11" t="s">
        <v>186</v>
      </c>
      <c r="AB125" s="17">
        <v>2</v>
      </c>
      <c r="AC125" s="21"/>
      <c r="AD125" s="41">
        <f t="shared" si="36"/>
        <v>22.259842519685037</v>
      </c>
      <c r="AE125" s="7"/>
      <c r="AI125" s="58">
        <f t="shared" si="56"/>
        <v>7.2850921560000002</v>
      </c>
      <c r="AJ125" s="58">
        <f t="shared" si="57"/>
        <v>-1.6310921560000002</v>
      </c>
      <c r="AL125" s="55">
        <f t="shared" si="58"/>
        <v>29.512300239999998</v>
      </c>
      <c r="AM125" s="55">
        <f t="shared" si="59"/>
        <v>7.4961242609599994</v>
      </c>
      <c r="AN125" s="55">
        <f t="shared" si="60"/>
        <v>-1.8421242609599995</v>
      </c>
      <c r="AO125" s="55">
        <f t="shared" si="61"/>
        <v>1.3258090309444642E-2</v>
      </c>
    </row>
    <row r="126" spans="1:41" ht="28.8" x14ac:dyDescent="0.3">
      <c r="A126" s="11">
        <v>0</v>
      </c>
      <c r="B126" s="19">
        <v>25</v>
      </c>
      <c r="C126" s="16" t="s">
        <v>183</v>
      </c>
      <c r="D126" s="22">
        <v>55</v>
      </c>
      <c r="E126" s="16" t="s">
        <v>430</v>
      </c>
      <c r="F126" s="25">
        <v>4</v>
      </c>
      <c r="G126" s="22" t="s">
        <v>184</v>
      </c>
      <c r="H126" s="22">
        <v>3</v>
      </c>
      <c r="I126" s="22">
        <v>11.3</v>
      </c>
      <c r="J126" s="22">
        <v>485</v>
      </c>
      <c r="K126" s="22">
        <v>0.48499999999999999</v>
      </c>
      <c r="L126" s="61">
        <f t="shared" ref="L126:L128" si="64">K126/0.00956</f>
        <v>50.732217573221753</v>
      </c>
      <c r="M126" s="22">
        <v>3.8</v>
      </c>
      <c r="N126" s="22">
        <v>7.5000000000000009</v>
      </c>
      <c r="O126" s="22">
        <v>10</v>
      </c>
      <c r="P126" s="22">
        <v>1</v>
      </c>
      <c r="Q126" s="22">
        <v>6.1</v>
      </c>
      <c r="R126" s="22">
        <v>6</v>
      </c>
      <c r="S126" s="22">
        <v>6.1</v>
      </c>
      <c r="T126" s="22">
        <v>6.2</v>
      </c>
      <c r="U126" s="22">
        <v>24.4</v>
      </c>
      <c r="V126" s="22">
        <v>6.1</v>
      </c>
      <c r="W126" s="22">
        <v>0.24249999999999999</v>
      </c>
      <c r="X126" s="22">
        <v>6.3424999999999994</v>
      </c>
      <c r="Y126" s="22">
        <v>12.684999999999999</v>
      </c>
      <c r="Z126" s="14" t="s">
        <v>220</v>
      </c>
      <c r="AA126" s="11" t="s">
        <v>186</v>
      </c>
      <c r="AB126" s="17">
        <v>2</v>
      </c>
      <c r="AC126" s="21" t="s">
        <v>187</v>
      </c>
      <c r="AD126" s="41">
        <f t="shared" si="36"/>
        <v>26.154639175257731</v>
      </c>
      <c r="AE126" s="7"/>
      <c r="AI126" s="58">
        <f t="shared" si="56"/>
        <v>11.702862975</v>
      </c>
      <c r="AJ126" s="58">
        <f t="shared" si="57"/>
        <v>0.98213702499999833</v>
      </c>
      <c r="AL126" s="55">
        <f t="shared" si="58"/>
        <v>23.916431499999998</v>
      </c>
      <c r="AM126" s="55">
        <f t="shared" si="59"/>
        <v>11.599469277499999</v>
      </c>
      <c r="AN126" s="55">
        <f t="shared" si="60"/>
        <v>1.0855307224999997</v>
      </c>
      <c r="AO126" s="55">
        <f t="shared" si="61"/>
        <v>9.1442406602286162E-3</v>
      </c>
    </row>
    <row r="127" spans="1:41" ht="28.8" x14ac:dyDescent="0.3">
      <c r="A127" s="11">
        <v>0</v>
      </c>
      <c r="B127" s="19">
        <v>26</v>
      </c>
      <c r="C127" s="16" t="s">
        <v>183</v>
      </c>
      <c r="D127" s="22">
        <v>55</v>
      </c>
      <c r="E127" s="16" t="s">
        <v>430</v>
      </c>
      <c r="F127" s="25">
        <v>4</v>
      </c>
      <c r="G127" s="22" t="s">
        <v>184</v>
      </c>
      <c r="H127" s="22">
        <v>3</v>
      </c>
      <c r="I127" s="22">
        <v>11.2</v>
      </c>
      <c r="J127" s="22">
        <v>437</v>
      </c>
      <c r="K127" s="22">
        <v>0.437</v>
      </c>
      <c r="L127" s="61">
        <f t="shared" si="64"/>
        <v>45.711297071129707</v>
      </c>
      <c r="M127" s="22">
        <v>2</v>
      </c>
      <c r="N127" s="22">
        <v>9.1999999999999993</v>
      </c>
      <c r="O127" s="22">
        <v>10</v>
      </c>
      <c r="P127" s="22">
        <v>1</v>
      </c>
      <c r="Q127" s="22">
        <v>6.4</v>
      </c>
      <c r="R127" s="22">
        <v>6.4</v>
      </c>
      <c r="S127" s="22">
        <v>5.7</v>
      </c>
      <c r="T127" s="22">
        <v>5.6</v>
      </c>
      <c r="U127" s="22">
        <v>24.1</v>
      </c>
      <c r="V127" s="22">
        <v>6.0250000000000004</v>
      </c>
      <c r="W127" s="22">
        <v>0.2185</v>
      </c>
      <c r="X127" s="22">
        <v>6.2435</v>
      </c>
      <c r="Y127" s="22">
        <v>12.487</v>
      </c>
      <c r="Z127" s="14" t="s">
        <v>221</v>
      </c>
      <c r="AA127" s="11" t="s">
        <v>186</v>
      </c>
      <c r="AB127" s="17">
        <v>2</v>
      </c>
      <c r="AC127" s="21" t="s">
        <v>187</v>
      </c>
      <c r="AD127" s="41">
        <f t="shared" si="36"/>
        <v>28.574370709382151</v>
      </c>
      <c r="AE127" s="7"/>
      <c r="AI127" s="58">
        <f t="shared" si="56"/>
        <v>10.865776478999999</v>
      </c>
      <c r="AJ127" s="58">
        <f t="shared" si="57"/>
        <v>1.621223521000001</v>
      </c>
      <c r="AL127" s="55">
        <f t="shared" si="58"/>
        <v>24.919867659999998</v>
      </c>
      <c r="AM127" s="55">
        <f t="shared" si="59"/>
        <v>10.889982167419999</v>
      </c>
      <c r="AN127" s="55">
        <f t="shared" si="60"/>
        <v>1.5970178325800006</v>
      </c>
      <c r="AO127" s="55">
        <f t="shared" si="61"/>
        <v>8.7210556317930642E-3</v>
      </c>
    </row>
    <row r="128" spans="1:41" ht="28.8" x14ac:dyDescent="0.3">
      <c r="A128" s="11">
        <v>0</v>
      </c>
      <c r="B128" s="19">
        <v>27</v>
      </c>
      <c r="C128" s="16" t="s">
        <v>183</v>
      </c>
      <c r="D128" s="22">
        <v>10</v>
      </c>
      <c r="E128" s="16" t="s">
        <v>430</v>
      </c>
      <c r="F128" s="25">
        <v>4</v>
      </c>
      <c r="G128" s="22" t="s">
        <v>205</v>
      </c>
      <c r="H128" s="22">
        <v>2</v>
      </c>
      <c r="I128" s="22">
        <v>9.1</v>
      </c>
      <c r="J128" s="22">
        <v>227</v>
      </c>
      <c r="K128" s="22">
        <v>0.22700000000000001</v>
      </c>
      <c r="L128" s="61">
        <f t="shared" si="64"/>
        <v>23.744769874476987</v>
      </c>
      <c r="M128" s="22">
        <v>2.2000000000000002</v>
      </c>
      <c r="N128" s="22">
        <v>6.8999999999999995</v>
      </c>
      <c r="O128" s="22">
        <v>10</v>
      </c>
      <c r="P128" s="22">
        <v>1</v>
      </c>
      <c r="Q128" s="22">
        <v>2.9</v>
      </c>
      <c r="R128" s="22">
        <v>2.9</v>
      </c>
      <c r="S128" s="22">
        <v>3.1</v>
      </c>
      <c r="T128" s="22">
        <v>2.8</v>
      </c>
      <c r="U128" s="22">
        <v>11.7</v>
      </c>
      <c r="V128" s="22">
        <v>2.9249999999999998</v>
      </c>
      <c r="W128" s="22">
        <v>0.1135</v>
      </c>
      <c r="X128" s="22">
        <v>3.0385</v>
      </c>
      <c r="Y128" s="22">
        <v>6.077</v>
      </c>
      <c r="Z128" s="14" t="s">
        <v>222</v>
      </c>
      <c r="AA128" s="11" t="s">
        <v>186</v>
      </c>
      <c r="AB128" s="17">
        <v>2</v>
      </c>
      <c r="AD128" s="41">
        <f t="shared" si="36"/>
        <v>26.770925110132158</v>
      </c>
      <c r="AI128" s="58">
        <f t="shared" si="56"/>
        <v>6.7045794390000006</v>
      </c>
      <c r="AJ128" s="58">
        <f t="shared" si="57"/>
        <v>-0.62757943900000068</v>
      </c>
      <c r="AL128" s="55">
        <f t="shared" si="58"/>
        <v>30.292726059999996</v>
      </c>
      <c r="AM128" s="55">
        <f t="shared" si="59"/>
        <v>6.876448815619999</v>
      </c>
      <c r="AN128" s="55">
        <f t="shared" si="60"/>
        <v>-0.79944881561999903</v>
      </c>
      <c r="AO128" s="55">
        <f t="shared" si="61"/>
        <v>1.1315532031627447E-2</v>
      </c>
    </row>
    <row r="129" spans="1:41" ht="28.8" x14ac:dyDescent="0.3">
      <c r="A129" s="11">
        <v>0</v>
      </c>
      <c r="B129" s="19">
        <v>28</v>
      </c>
      <c r="C129" s="16" t="s">
        <v>183</v>
      </c>
      <c r="D129" s="22">
        <v>10</v>
      </c>
      <c r="E129" s="24" t="s">
        <v>38</v>
      </c>
      <c r="F129" s="25">
        <v>2</v>
      </c>
      <c r="G129" s="22" t="s">
        <v>184</v>
      </c>
      <c r="H129" s="22">
        <v>3</v>
      </c>
      <c r="I129" s="22">
        <v>9.4</v>
      </c>
      <c r="J129" s="22">
        <v>470</v>
      </c>
      <c r="K129" s="22">
        <v>0.47</v>
      </c>
      <c r="L129" s="20">
        <f>K129/0.0083</f>
        <v>56.626506024096379</v>
      </c>
      <c r="M129" s="22">
        <v>2.1</v>
      </c>
      <c r="N129" s="22">
        <v>7.3000000000000007</v>
      </c>
      <c r="O129" s="22">
        <v>10</v>
      </c>
      <c r="P129" s="22">
        <v>1</v>
      </c>
      <c r="Q129" s="22">
        <v>6</v>
      </c>
      <c r="R129" s="22">
        <v>6.9</v>
      </c>
      <c r="S129" s="22">
        <v>6.5</v>
      </c>
      <c r="T129" s="22">
        <v>6.3</v>
      </c>
      <c r="U129" s="22">
        <v>25.7</v>
      </c>
      <c r="V129" s="22">
        <v>6.4249999999999998</v>
      </c>
      <c r="W129" s="22">
        <v>0.23499999999999999</v>
      </c>
      <c r="X129" s="22">
        <v>6.66</v>
      </c>
      <c r="Y129" s="22">
        <v>13.32</v>
      </c>
      <c r="Z129" s="14" t="s">
        <v>223</v>
      </c>
      <c r="AA129" s="11" t="s">
        <v>186</v>
      </c>
      <c r="AB129" s="17">
        <v>2</v>
      </c>
      <c r="AD129" s="41">
        <f t="shared" si="36"/>
        <v>28.340425531914896</v>
      </c>
      <c r="AI129" s="58">
        <f t="shared" si="56"/>
        <v>11.445831899999998</v>
      </c>
      <c r="AJ129" s="58">
        <f t="shared" si="57"/>
        <v>1.8741681000000021</v>
      </c>
      <c r="AL129" s="55">
        <f t="shared" si="58"/>
        <v>24.221025999999998</v>
      </c>
      <c r="AM129" s="55">
        <f t="shared" si="59"/>
        <v>11.383882219999998</v>
      </c>
      <c r="AN129" s="55">
        <f t="shared" si="60"/>
        <v>1.9361177800000018</v>
      </c>
      <c r="AO129" s="55">
        <f t="shared" si="61"/>
        <v>8.5464581231231226E-3</v>
      </c>
    </row>
    <row r="130" spans="1:41" ht="28.8" x14ac:dyDescent="0.3">
      <c r="A130" s="11">
        <v>0</v>
      </c>
      <c r="B130" s="19">
        <v>29</v>
      </c>
      <c r="C130" s="16" t="s">
        <v>183</v>
      </c>
      <c r="D130" s="22">
        <v>30</v>
      </c>
      <c r="E130" s="24" t="s">
        <v>193</v>
      </c>
      <c r="F130" s="25">
        <v>3</v>
      </c>
      <c r="G130" s="22" t="s">
        <v>184</v>
      </c>
      <c r="H130" s="22">
        <v>3</v>
      </c>
      <c r="I130" s="22">
        <v>17</v>
      </c>
      <c r="J130" s="22">
        <v>410</v>
      </c>
      <c r="K130" s="22">
        <v>0.41</v>
      </c>
      <c r="L130" s="61">
        <f t="shared" ref="L130:L131" si="65">K130/0.0078</f>
        <v>52.564102564102562</v>
      </c>
      <c r="M130" s="22">
        <v>2.1</v>
      </c>
      <c r="N130" s="22">
        <v>14.9</v>
      </c>
      <c r="O130" s="22">
        <v>10</v>
      </c>
      <c r="P130" s="22">
        <v>1</v>
      </c>
      <c r="Q130" s="22">
        <v>3.5</v>
      </c>
      <c r="R130" s="22">
        <v>4.0999999999999996</v>
      </c>
      <c r="S130" s="22">
        <v>5.2</v>
      </c>
      <c r="T130" s="22">
        <v>5.3</v>
      </c>
      <c r="U130" s="22">
        <v>18.100000000000001</v>
      </c>
      <c r="V130" s="22">
        <v>4.5250000000000004</v>
      </c>
      <c r="W130" s="22">
        <v>0.20499999999999999</v>
      </c>
      <c r="X130" s="22">
        <v>4.7300000000000004</v>
      </c>
      <c r="Y130" s="22">
        <v>9.4600000000000009</v>
      </c>
      <c r="Z130" s="14" t="s">
        <v>224</v>
      </c>
      <c r="AA130" s="11" t="s">
        <v>186</v>
      </c>
      <c r="AB130" s="17">
        <v>2</v>
      </c>
      <c r="AD130" s="41">
        <f t="shared" si="36"/>
        <v>23.073170731707322</v>
      </c>
      <c r="AI130" s="58">
        <f t="shared" si="56"/>
        <v>10.3762671</v>
      </c>
      <c r="AJ130" s="58">
        <f t="shared" si="57"/>
        <v>-0.91626709999999889</v>
      </c>
      <c r="AL130" s="55">
        <f t="shared" si="58"/>
        <v>25.521033999999997</v>
      </c>
      <c r="AM130" s="55">
        <f t="shared" si="59"/>
        <v>10.463623939999998</v>
      </c>
      <c r="AN130" s="55">
        <f t="shared" si="60"/>
        <v>-1.0036239399999971</v>
      </c>
      <c r="AO130" s="55">
        <f t="shared" si="61"/>
        <v>1.1060913255813948E-2</v>
      </c>
    </row>
    <row r="131" spans="1:41" ht="28.8" x14ac:dyDescent="0.3">
      <c r="A131" s="11">
        <v>0</v>
      </c>
      <c r="B131" s="19">
        <v>30</v>
      </c>
      <c r="C131" s="16" t="s">
        <v>183</v>
      </c>
      <c r="D131" s="22">
        <v>40</v>
      </c>
      <c r="E131" s="24" t="s">
        <v>193</v>
      </c>
      <c r="F131" s="25">
        <v>3</v>
      </c>
      <c r="G131" s="22" t="s">
        <v>184</v>
      </c>
      <c r="H131" s="22">
        <v>3</v>
      </c>
      <c r="I131" s="22">
        <v>11.1</v>
      </c>
      <c r="J131" s="22">
        <v>403</v>
      </c>
      <c r="K131" s="22">
        <v>0.40300000000000002</v>
      </c>
      <c r="L131" s="61">
        <f t="shared" si="65"/>
        <v>51.666666666666671</v>
      </c>
      <c r="M131" s="22">
        <v>3</v>
      </c>
      <c r="N131" s="22">
        <v>8.1</v>
      </c>
      <c r="O131" s="22">
        <v>10</v>
      </c>
      <c r="P131" s="22">
        <v>1</v>
      </c>
      <c r="Q131" s="22">
        <v>3.6</v>
      </c>
      <c r="R131" s="22">
        <v>4.0999999999999996</v>
      </c>
      <c r="S131" s="22">
        <v>4.2</v>
      </c>
      <c r="T131" s="22">
        <v>3.4</v>
      </c>
      <c r="U131" s="22">
        <v>15.299999999999999</v>
      </c>
      <c r="V131" s="22">
        <v>3.8249999999999997</v>
      </c>
      <c r="W131" s="22">
        <v>0.20150000000000001</v>
      </c>
      <c r="X131" s="22">
        <v>4.0264999999999995</v>
      </c>
      <c r="Y131" s="22">
        <v>8.052999999999999</v>
      </c>
      <c r="Z131" s="14" t="s">
        <v>225</v>
      </c>
      <c r="AA131" s="11" t="s">
        <v>186</v>
      </c>
      <c r="AB131" s="17">
        <v>2</v>
      </c>
      <c r="AD131" s="41">
        <f t="shared" ref="AD131:AD194" si="66">Y131/K131</f>
        <v>19.98263027295285</v>
      </c>
      <c r="AI131" s="58">
        <f t="shared" si="56"/>
        <v>10.247165518999999</v>
      </c>
      <c r="AJ131" s="58">
        <f t="shared" si="57"/>
        <v>-2.1941655190000002</v>
      </c>
      <c r="AL131" s="55">
        <f t="shared" si="58"/>
        <v>25.681209259999999</v>
      </c>
      <c r="AM131" s="55">
        <f t="shared" si="59"/>
        <v>10.349527331780001</v>
      </c>
      <c r="AN131" s="55">
        <f t="shared" si="60"/>
        <v>-2.2965273317800019</v>
      </c>
      <c r="AO131" s="55">
        <f t="shared" si="61"/>
        <v>1.2851766213560165E-2</v>
      </c>
    </row>
    <row r="132" spans="1:41" ht="28.8" hidden="1" x14ac:dyDescent="0.3">
      <c r="A132" s="11">
        <v>0</v>
      </c>
      <c r="B132" s="19">
        <v>31</v>
      </c>
      <c r="C132" s="16" t="s">
        <v>183</v>
      </c>
      <c r="D132" s="22">
        <v>10</v>
      </c>
      <c r="E132" s="16" t="s">
        <v>189</v>
      </c>
      <c r="F132" s="25">
        <v>4</v>
      </c>
      <c r="G132" s="22" t="s">
        <v>184</v>
      </c>
      <c r="H132" s="22">
        <v>3</v>
      </c>
      <c r="I132" s="22">
        <v>15.4</v>
      </c>
      <c r="J132" s="22">
        <v>312</v>
      </c>
      <c r="K132" s="22">
        <v>0.312</v>
      </c>
      <c r="L132" s="61">
        <f>K132/0.00956</f>
        <v>32.635983263598327</v>
      </c>
      <c r="M132" s="22">
        <v>2.5</v>
      </c>
      <c r="N132" s="22">
        <v>12.9</v>
      </c>
      <c r="O132" s="22">
        <v>0</v>
      </c>
      <c r="P132" s="22">
        <v>0</v>
      </c>
      <c r="Q132" s="22">
        <v>3.2</v>
      </c>
      <c r="R132" s="22">
        <v>4.3</v>
      </c>
      <c r="S132" s="22">
        <v>5.8</v>
      </c>
      <c r="T132" s="22">
        <v>4.0999999999999996</v>
      </c>
      <c r="U132" s="22">
        <v>17.399999999999999</v>
      </c>
      <c r="V132" s="22">
        <v>4.3499999999999996</v>
      </c>
      <c r="W132" s="22">
        <v>0.156</v>
      </c>
      <c r="X132" s="22">
        <v>4.5059999999999993</v>
      </c>
      <c r="Y132" s="22">
        <v>9.0119999999999987</v>
      </c>
      <c r="Z132" s="14" t="s">
        <v>226</v>
      </c>
      <c r="AA132" s="11" t="s">
        <v>186</v>
      </c>
      <c r="AB132" s="17">
        <v>2</v>
      </c>
      <c r="AD132" s="41">
        <f t="shared" si="66"/>
        <v>28.88461538461538</v>
      </c>
      <c r="AI132" s="58">
        <f t="shared" si="56"/>
        <v>8.4867191039999987</v>
      </c>
      <c r="AJ132" s="58">
        <f t="shared" si="57"/>
        <v>0.52528089599999994</v>
      </c>
      <c r="AL132" s="55">
        <f t="shared" si="58"/>
        <v>27.925260159999997</v>
      </c>
      <c r="AM132" s="55">
        <f t="shared" si="59"/>
        <v>8.7126811699199997</v>
      </c>
      <c r="AN132" s="55">
        <f t="shared" si="60"/>
        <v>0.29931883007999893</v>
      </c>
      <c r="AO132" s="55">
        <f t="shared" si="61"/>
        <v>9.6678663669773641E-3</v>
      </c>
    </row>
    <row r="133" spans="1:41" ht="28.8" x14ac:dyDescent="0.3">
      <c r="A133" s="11">
        <v>0</v>
      </c>
      <c r="B133" s="19">
        <v>33</v>
      </c>
      <c r="C133" s="16" t="s">
        <v>183</v>
      </c>
      <c r="D133" s="22">
        <v>15</v>
      </c>
      <c r="E133" s="24" t="s">
        <v>193</v>
      </c>
      <c r="F133" s="25">
        <v>3</v>
      </c>
      <c r="G133" s="22" t="s">
        <v>184</v>
      </c>
      <c r="H133" s="22">
        <v>3</v>
      </c>
      <c r="I133" s="22">
        <v>14.7</v>
      </c>
      <c r="J133" s="22">
        <v>348</v>
      </c>
      <c r="K133" s="22">
        <v>0.34799999999999998</v>
      </c>
      <c r="L133" s="61">
        <f t="shared" ref="L133:L134" si="67">K133/0.0078</f>
        <v>44.615384615384613</v>
      </c>
      <c r="M133" s="22">
        <v>2</v>
      </c>
      <c r="N133" s="22">
        <v>12.7</v>
      </c>
      <c r="O133" s="22">
        <v>10</v>
      </c>
      <c r="P133" s="22">
        <v>1</v>
      </c>
      <c r="Q133" s="22">
        <v>4.0999999999999996</v>
      </c>
      <c r="R133" s="22">
        <v>4.2</v>
      </c>
      <c r="S133" s="22">
        <v>3.8</v>
      </c>
      <c r="T133" s="22">
        <v>4.7</v>
      </c>
      <c r="U133" s="22">
        <v>16.8</v>
      </c>
      <c r="V133" s="22">
        <v>4.2</v>
      </c>
      <c r="W133" s="22">
        <v>0.17399999999999999</v>
      </c>
      <c r="X133" s="22">
        <v>4.3740000000000006</v>
      </c>
      <c r="Y133" s="22">
        <v>8.7480000000000011</v>
      </c>
      <c r="Z133" s="14" t="s">
        <v>227</v>
      </c>
      <c r="AA133" s="11" t="s">
        <v>186</v>
      </c>
      <c r="AB133" s="17">
        <v>2</v>
      </c>
      <c r="AD133" s="41">
        <f t="shared" si="66"/>
        <v>25.137931034482765</v>
      </c>
      <c r="AI133" s="58">
        <f t="shared" si="56"/>
        <v>9.2013932639999982</v>
      </c>
      <c r="AJ133" s="58">
        <f t="shared" si="57"/>
        <v>-0.45339326399999713</v>
      </c>
      <c r="AL133" s="55">
        <f t="shared" si="58"/>
        <v>27.00158656</v>
      </c>
      <c r="AM133" s="55">
        <f t="shared" si="59"/>
        <v>9.3965521228799993</v>
      </c>
      <c r="AN133" s="55">
        <f t="shared" si="60"/>
        <v>-0.64855212287999819</v>
      </c>
      <c r="AO133" s="55">
        <f t="shared" si="61"/>
        <v>1.0741371882578872E-2</v>
      </c>
    </row>
    <row r="134" spans="1:41" ht="28.8" x14ac:dyDescent="0.3">
      <c r="A134" s="11">
        <v>0</v>
      </c>
      <c r="B134" s="19">
        <v>34</v>
      </c>
      <c r="C134" s="16" t="s">
        <v>183</v>
      </c>
      <c r="D134" s="22">
        <v>40</v>
      </c>
      <c r="E134" s="24" t="s">
        <v>193</v>
      </c>
      <c r="F134" s="25">
        <v>3</v>
      </c>
      <c r="G134" s="22" t="s">
        <v>184</v>
      </c>
      <c r="H134" s="22">
        <v>3</v>
      </c>
      <c r="I134" s="22">
        <v>13.3</v>
      </c>
      <c r="J134" s="22">
        <v>401</v>
      </c>
      <c r="K134" s="22">
        <v>0.40100000000000002</v>
      </c>
      <c r="L134" s="61">
        <f t="shared" si="67"/>
        <v>51.410256410256416</v>
      </c>
      <c r="M134" s="22">
        <v>2</v>
      </c>
      <c r="N134" s="22">
        <v>11.3</v>
      </c>
      <c r="O134" s="22">
        <v>10</v>
      </c>
      <c r="P134" s="22">
        <v>1</v>
      </c>
      <c r="Q134" s="22">
        <v>5.2</v>
      </c>
      <c r="R134" s="22">
        <v>5.5</v>
      </c>
      <c r="S134" s="22">
        <v>3.5</v>
      </c>
      <c r="T134" s="22">
        <v>4.2</v>
      </c>
      <c r="U134" s="22">
        <v>18.399999999999999</v>
      </c>
      <c r="V134" s="22">
        <v>4.5999999999999996</v>
      </c>
      <c r="W134" s="22">
        <v>0.20050000000000001</v>
      </c>
      <c r="X134" s="22">
        <v>4.8004999999999995</v>
      </c>
      <c r="Y134" s="22">
        <v>9.6009999999999991</v>
      </c>
      <c r="Z134" s="14" t="s">
        <v>228</v>
      </c>
      <c r="AA134" s="11" t="s">
        <v>186</v>
      </c>
      <c r="AB134" s="17">
        <v>2</v>
      </c>
      <c r="AD134" s="41">
        <f t="shared" si="66"/>
        <v>23.942643391521194</v>
      </c>
      <c r="AI134" s="58">
        <f t="shared" si="56"/>
        <v>10.210113590999999</v>
      </c>
      <c r="AJ134" s="58">
        <f t="shared" si="57"/>
        <v>-0.60911359099999984</v>
      </c>
      <c r="AL134" s="55">
        <f t="shared" si="58"/>
        <v>25.727300140000001</v>
      </c>
      <c r="AM134" s="55">
        <f t="shared" si="59"/>
        <v>10.316647356140001</v>
      </c>
      <c r="AN134" s="55">
        <f t="shared" si="60"/>
        <v>-0.71564735614000163</v>
      </c>
      <c r="AO134" s="55">
        <f t="shared" si="61"/>
        <v>1.0745388351359235E-2</v>
      </c>
    </row>
    <row r="135" spans="1:41" ht="28.8" x14ac:dyDescent="0.3">
      <c r="A135" s="11">
        <v>0</v>
      </c>
      <c r="B135" s="19">
        <v>35</v>
      </c>
      <c r="C135" s="16" t="s">
        <v>183</v>
      </c>
      <c r="D135" s="22">
        <v>15</v>
      </c>
      <c r="E135" s="16" t="s">
        <v>430</v>
      </c>
      <c r="F135" s="25">
        <v>4</v>
      </c>
      <c r="G135" s="22" t="s">
        <v>184</v>
      </c>
      <c r="H135" s="22">
        <v>3</v>
      </c>
      <c r="I135" s="22">
        <v>16.3</v>
      </c>
      <c r="J135" s="22">
        <v>388</v>
      </c>
      <c r="K135" s="22">
        <v>0.38800000000000001</v>
      </c>
      <c r="L135" s="61">
        <f>K135/0.00956</f>
        <v>40.585774058577407</v>
      </c>
      <c r="M135" s="22">
        <v>3.2</v>
      </c>
      <c r="N135" s="22">
        <v>13.100000000000001</v>
      </c>
      <c r="O135" s="22">
        <v>5</v>
      </c>
      <c r="P135" s="22">
        <v>1</v>
      </c>
      <c r="Q135" s="22">
        <v>3.9</v>
      </c>
      <c r="R135" s="22">
        <v>5.6</v>
      </c>
      <c r="S135" s="22">
        <v>5.8</v>
      </c>
      <c r="T135" s="22">
        <v>5.2</v>
      </c>
      <c r="U135" s="22">
        <v>20.5</v>
      </c>
      <c r="V135" s="22">
        <v>5.125</v>
      </c>
      <c r="W135" s="22">
        <v>0.19400000000000001</v>
      </c>
      <c r="X135" s="22">
        <v>5.319</v>
      </c>
      <c r="Y135" s="22">
        <v>10.638</v>
      </c>
      <c r="Z135" s="14" t="s">
        <v>229</v>
      </c>
      <c r="AA135" s="11" t="s">
        <v>186</v>
      </c>
      <c r="AB135" s="17">
        <v>2</v>
      </c>
      <c r="AD135" s="41">
        <f t="shared" si="66"/>
        <v>27.417525773195877</v>
      </c>
      <c r="AI135" s="58">
        <f t="shared" si="56"/>
        <v>9.9674803040000004</v>
      </c>
      <c r="AJ135" s="58">
        <f t="shared" si="57"/>
        <v>0.6705196959999995</v>
      </c>
      <c r="AL135" s="55">
        <f t="shared" si="58"/>
        <v>26.03042816</v>
      </c>
      <c r="AM135" s="55">
        <f t="shared" si="59"/>
        <v>10.099806126080001</v>
      </c>
      <c r="AN135" s="55">
        <f t="shared" si="60"/>
        <v>0.53819387391999918</v>
      </c>
      <c r="AO135" s="55">
        <f t="shared" si="61"/>
        <v>9.4940835928557996E-3</v>
      </c>
    </row>
    <row r="136" spans="1:41" ht="28.8" x14ac:dyDescent="0.3">
      <c r="A136" s="11">
        <v>0</v>
      </c>
      <c r="B136" s="19">
        <v>36</v>
      </c>
      <c r="C136" s="16" t="s">
        <v>183</v>
      </c>
      <c r="D136" s="22">
        <v>30</v>
      </c>
      <c r="E136" s="24" t="s">
        <v>193</v>
      </c>
      <c r="F136" s="25">
        <v>3</v>
      </c>
      <c r="G136" s="22" t="s">
        <v>205</v>
      </c>
      <c r="H136" s="22">
        <v>2</v>
      </c>
      <c r="I136" s="22">
        <v>10.3</v>
      </c>
      <c r="J136" s="22">
        <v>197</v>
      </c>
      <c r="K136" s="22">
        <v>0.19700000000000001</v>
      </c>
      <c r="L136" s="61">
        <f t="shared" ref="L136:L138" si="68">K136/0.0078</f>
        <v>25.256410256410259</v>
      </c>
      <c r="M136" s="22">
        <v>4</v>
      </c>
      <c r="N136" s="22">
        <v>6.3000000000000007</v>
      </c>
      <c r="O136" s="22">
        <v>5</v>
      </c>
      <c r="P136" s="22">
        <v>1</v>
      </c>
      <c r="Q136" s="22">
        <v>5</v>
      </c>
      <c r="R136" s="22">
        <v>2.8</v>
      </c>
      <c r="S136" s="22">
        <v>2.5</v>
      </c>
      <c r="T136" s="22">
        <v>2.6</v>
      </c>
      <c r="U136" s="22">
        <v>12.9</v>
      </c>
      <c r="V136" s="22">
        <v>3.2250000000000001</v>
      </c>
      <c r="W136" s="22">
        <v>9.8500000000000004E-2</v>
      </c>
      <c r="X136" s="22">
        <v>3.3235000000000001</v>
      </c>
      <c r="Y136" s="22">
        <v>6.6470000000000002</v>
      </c>
      <c r="Z136" s="14" t="s">
        <v>230</v>
      </c>
      <c r="AA136" s="11" t="s">
        <v>186</v>
      </c>
      <c r="AB136" s="17">
        <v>2</v>
      </c>
      <c r="AD136" s="41">
        <f t="shared" si="66"/>
        <v>33.741116751269033</v>
      </c>
      <c r="AI136" s="58">
        <f t="shared" si="56"/>
        <v>6.0438179190000003</v>
      </c>
      <c r="AJ136" s="58">
        <f t="shared" si="57"/>
        <v>0.60318208099999993</v>
      </c>
      <c r="AL136" s="55">
        <f t="shared" si="58"/>
        <v>31.190885259999998</v>
      </c>
      <c r="AM136" s="55">
        <f t="shared" si="59"/>
        <v>6.1446043962200001</v>
      </c>
      <c r="AN136" s="55">
        <f t="shared" si="60"/>
        <v>0.50239560378000014</v>
      </c>
      <c r="AO136" s="55">
        <f t="shared" si="61"/>
        <v>9.2441769162328862E-3</v>
      </c>
    </row>
    <row r="137" spans="1:41" ht="28.8" x14ac:dyDescent="0.3">
      <c r="A137" s="11">
        <v>0</v>
      </c>
      <c r="B137" s="19">
        <v>37</v>
      </c>
      <c r="C137" s="16" t="s">
        <v>183</v>
      </c>
      <c r="D137" s="22">
        <v>2</v>
      </c>
      <c r="E137" s="24" t="s">
        <v>193</v>
      </c>
      <c r="F137" s="25">
        <v>3</v>
      </c>
      <c r="G137" s="22" t="s">
        <v>205</v>
      </c>
      <c r="H137" s="22">
        <v>2</v>
      </c>
      <c r="I137" s="22">
        <v>16.899999999999999</v>
      </c>
      <c r="J137" s="22">
        <v>231</v>
      </c>
      <c r="K137" s="22">
        <v>0.23100000000000001</v>
      </c>
      <c r="L137" s="61">
        <f t="shared" si="68"/>
        <v>29.615384615384617</v>
      </c>
      <c r="M137" s="22">
        <v>2</v>
      </c>
      <c r="N137" s="22">
        <v>14.899999999999999</v>
      </c>
      <c r="O137" s="22">
        <v>5</v>
      </c>
      <c r="P137" s="22">
        <v>1</v>
      </c>
      <c r="Q137" s="22">
        <v>2.8</v>
      </c>
      <c r="R137" s="22">
        <v>3.2</v>
      </c>
      <c r="S137" s="22">
        <v>2.8</v>
      </c>
      <c r="T137" s="22">
        <v>2.6</v>
      </c>
      <c r="U137" s="22">
        <v>11.4</v>
      </c>
      <c r="V137" s="22">
        <v>2.85</v>
      </c>
      <c r="W137" s="22">
        <v>0.11550000000000001</v>
      </c>
      <c r="X137" s="22">
        <v>2.9655</v>
      </c>
      <c r="Y137" s="22">
        <v>5.931</v>
      </c>
      <c r="Z137" s="14" t="s">
        <v>231</v>
      </c>
      <c r="AA137" s="11" t="s">
        <v>186</v>
      </c>
      <c r="AB137" s="17">
        <v>2</v>
      </c>
      <c r="AD137" s="41">
        <f t="shared" si="66"/>
        <v>25.675324675324674</v>
      </c>
      <c r="AI137" s="58">
        <f t="shared" si="56"/>
        <v>6.791428551000001</v>
      </c>
      <c r="AJ137" s="58">
        <f t="shared" si="57"/>
        <v>-0.86042855100000093</v>
      </c>
      <c r="AL137" s="55">
        <f t="shared" si="58"/>
        <v>30.175438539999998</v>
      </c>
      <c r="AM137" s="55">
        <f t="shared" si="59"/>
        <v>6.9705263027399997</v>
      </c>
      <c r="AN137" s="55">
        <f t="shared" si="60"/>
        <v>-1.0395263027399997</v>
      </c>
      <c r="AO137" s="55">
        <f t="shared" si="61"/>
        <v>1.1752699886595852E-2</v>
      </c>
    </row>
    <row r="138" spans="1:41" ht="28.8" x14ac:dyDescent="0.3">
      <c r="A138" s="11">
        <v>0</v>
      </c>
      <c r="B138" s="19">
        <v>38</v>
      </c>
      <c r="C138" s="16" t="s">
        <v>183</v>
      </c>
      <c r="D138" s="22">
        <v>10</v>
      </c>
      <c r="E138" s="24" t="s">
        <v>193</v>
      </c>
      <c r="F138" s="25">
        <v>3</v>
      </c>
      <c r="G138" s="22" t="s">
        <v>205</v>
      </c>
      <c r="H138" s="22">
        <v>2</v>
      </c>
      <c r="I138" s="22">
        <v>10.8</v>
      </c>
      <c r="J138" s="22">
        <v>230</v>
      </c>
      <c r="K138" s="22">
        <v>0.23</v>
      </c>
      <c r="L138" s="61">
        <f t="shared" si="68"/>
        <v>29.487179487179489</v>
      </c>
      <c r="M138" s="22">
        <v>2</v>
      </c>
      <c r="N138" s="22">
        <v>8.8000000000000007</v>
      </c>
      <c r="O138" s="22">
        <v>10</v>
      </c>
      <c r="P138" s="22">
        <v>1</v>
      </c>
      <c r="Q138" s="22">
        <v>2.9</v>
      </c>
      <c r="R138" s="22">
        <v>3.6</v>
      </c>
      <c r="S138" s="22">
        <v>3.5</v>
      </c>
      <c r="T138" s="22">
        <v>2.6</v>
      </c>
      <c r="U138" s="22">
        <v>12.6</v>
      </c>
      <c r="V138" s="22">
        <v>3.15</v>
      </c>
      <c r="W138" s="22">
        <v>0.115</v>
      </c>
      <c r="X138" s="22">
        <v>3.2650000000000001</v>
      </c>
      <c r="Y138" s="22">
        <v>6.53</v>
      </c>
      <c r="Z138" s="14" t="s">
        <v>232</v>
      </c>
      <c r="AA138" s="11" t="s">
        <v>186</v>
      </c>
      <c r="AB138" s="17">
        <v>2</v>
      </c>
      <c r="AD138" s="41">
        <f t="shared" si="66"/>
        <v>28.391304347826086</v>
      </c>
      <c r="AI138" s="58">
        <f t="shared" si="56"/>
        <v>6.7697438999999999</v>
      </c>
      <c r="AJ138" s="58">
        <f t="shared" si="57"/>
        <v>-0.23974389999999968</v>
      </c>
      <c r="AL138" s="55">
        <f t="shared" si="58"/>
        <v>30.204705999999998</v>
      </c>
      <c r="AM138" s="55">
        <f t="shared" si="59"/>
        <v>6.9470823799999994</v>
      </c>
      <c r="AN138" s="55">
        <f t="shared" si="60"/>
        <v>-0.4170823799999992</v>
      </c>
      <c r="AO138" s="55">
        <f t="shared" si="61"/>
        <v>1.0638717274119448E-2</v>
      </c>
    </row>
    <row r="139" spans="1:41" ht="28.8" hidden="1" x14ac:dyDescent="0.3">
      <c r="A139" s="11">
        <v>0</v>
      </c>
      <c r="B139" s="19">
        <v>39</v>
      </c>
      <c r="C139" s="16" t="s">
        <v>183</v>
      </c>
      <c r="D139" s="22">
        <v>0</v>
      </c>
      <c r="E139" s="24" t="s">
        <v>27</v>
      </c>
      <c r="F139" s="25">
        <v>1</v>
      </c>
      <c r="G139" s="22" t="s">
        <v>28</v>
      </c>
      <c r="H139" s="22">
        <v>4</v>
      </c>
      <c r="I139" s="22">
        <v>19.5</v>
      </c>
      <c r="J139" s="22">
        <v>870</v>
      </c>
      <c r="K139" s="22">
        <v>0.87</v>
      </c>
      <c r="L139" s="20">
        <f>K139/0.011</f>
        <v>79.090909090909093</v>
      </c>
      <c r="M139" s="22">
        <v>6</v>
      </c>
      <c r="N139" s="22">
        <v>13.5</v>
      </c>
      <c r="O139" s="22">
        <v>10</v>
      </c>
      <c r="P139" s="22">
        <v>3</v>
      </c>
      <c r="Q139" s="22">
        <v>5.9</v>
      </c>
      <c r="R139" s="22">
        <v>10.3</v>
      </c>
      <c r="S139" s="22">
        <v>9.1</v>
      </c>
      <c r="T139" s="22">
        <v>5.8</v>
      </c>
      <c r="U139" s="22">
        <v>31.100000000000005</v>
      </c>
      <c r="V139" s="22">
        <v>7.7750000000000012</v>
      </c>
      <c r="W139" s="22">
        <v>0.435</v>
      </c>
      <c r="X139" s="22">
        <v>8.2100000000000009</v>
      </c>
      <c r="Y139" s="22">
        <v>16.420000000000002</v>
      </c>
      <c r="Z139" s="14" t="s">
        <v>233</v>
      </c>
      <c r="AA139" s="11" t="s">
        <v>186</v>
      </c>
      <c r="AB139" s="17">
        <v>2</v>
      </c>
      <c r="AD139" s="41">
        <f t="shared" si="66"/>
        <v>18.873563218390807</v>
      </c>
      <c r="AI139" s="58">
        <f t="shared" si="56"/>
        <v>16.881807899999998</v>
      </c>
      <c r="AJ139" s="58">
        <f t="shared" si="57"/>
        <v>-0.46180789999999661</v>
      </c>
      <c r="AL139" s="55">
        <f t="shared" si="58"/>
        <v>18.892065999999996</v>
      </c>
      <c r="AM139" s="55">
        <f t="shared" si="59"/>
        <v>16.436097419999996</v>
      </c>
      <c r="AN139" s="55">
        <f t="shared" si="60"/>
        <v>-1.6097419999994145E-2</v>
      </c>
      <c r="AO139" s="55">
        <f t="shared" si="61"/>
        <v>1.0009803544457976E-2</v>
      </c>
    </row>
    <row r="140" spans="1:41" x14ac:dyDescent="0.3">
      <c r="A140" s="11">
        <v>0</v>
      </c>
      <c r="B140" s="19">
        <v>40</v>
      </c>
      <c r="C140" s="16" t="s">
        <v>183</v>
      </c>
      <c r="D140" s="22">
        <v>0</v>
      </c>
      <c r="E140" s="16" t="s">
        <v>430</v>
      </c>
      <c r="F140" s="25">
        <v>4</v>
      </c>
      <c r="G140" s="22" t="s">
        <v>205</v>
      </c>
      <c r="H140" s="22">
        <v>2</v>
      </c>
      <c r="I140" s="22">
        <v>12.3</v>
      </c>
      <c r="J140" s="22">
        <v>255</v>
      </c>
      <c r="K140" s="22">
        <v>0.255</v>
      </c>
      <c r="L140" s="61">
        <f>K140/0.00956</f>
        <v>26.673640167364017</v>
      </c>
      <c r="M140" s="22">
        <v>2.2999999999999998</v>
      </c>
      <c r="N140" s="22">
        <v>10</v>
      </c>
      <c r="O140" s="22">
        <v>5</v>
      </c>
      <c r="P140" s="22">
        <v>1</v>
      </c>
      <c r="Q140" s="22">
        <v>3.6</v>
      </c>
      <c r="R140" s="22">
        <v>4.4000000000000004</v>
      </c>
      <c r="S140" s="22">
        <v>3.3</v>
      </c>
      <c r="T140" s="22">
        <v>3.4</v>
      </c>
      <c r="U140" s="22">
        <v>14.700000000000001</v>
      </c>
      <c r="V140" s="22">
        <v>3.6750000000000003</v>
      </c>
      <c r="W140" s="22">
        <v>0.1275</v>
      </c>
      <c r="X140" s="22">
        <v>3.8025000000000002</v>
      </c>
      <c r="Y140" s="22">
        <v>7.6050000000000004</v>
      </c>
      <c r="Z140" s="14" t="s">
        <v>234</v>
      </c>
      <c r="AA140" s="17" t="s">
        <v>235</v>
      </c>
      <c r="AB140" s="17">
        <v>2</v>
      </c>
      <c r="AD140" s="41">
        <f t="shared" si="66"/>
        <v>29.823529411764707</v>
      </c>
      <c r="AI140" s="58">
        <f t="shared" si="56"/>
        <v>7.3063347749999998</v>
      </c>
      <c r="AJ140" s="58">
        <f t="shared" si="57"/>
        <v>0.29866522500000059</v>
      </c>
      <c r="AL140" s="55">
        <f t="shared" si="58"/>
        <v>29.4839035</v>
      </c>
      <c r="AM140" s="55">
        <f t="shared" si="59"/>
        <v>7.5183953925000004</v>
      </c>
      <c r="AN140" s="55">
        <f t="shared" si="60"/>
        <v>8.6604607499999986E-2</v>
      </c>
      <c r="AO140" s="55">
        <f t="shared" si="61"/>
        <v>9.886121489151873E-3</v>
      </c>
    </row>
    <row r="141" spans="1:41" hidden="1" x14ac:dyDescent="0.3">
      <c r="A141" s="11">
        <v>0</v>
      </c>
      <c r="B141" s="19">
        <v>41</v>
      </c>
      <c r="C141" s="16" t="s">
        <v>183</v>
      </c>
      <c r="D141" s="22">
        <v>0</v>
      </c>
      <c r="E141" s="24" t="s">
        <v>27</v>
      </c>
      <c r="F141" s="25">
        <v>1</v>
      </c>
      <c r="G141" s="22" t="s">
        <v>28</v>
      </c>
      <c r="H141" s="22">
        <v>4</v>
      </c>
      <c r="I141" s="22">
        <v>16</v>
      </c>
      <c r="J141" s="22">
        <v>781</v>
      </c>
      <c r="K141" s="22">
        <v>0.78100000000000003</v>
      </c>
      <c r="L141" s="20">
        <f>K141/0.011</f>
        <v>71</v>
      </c>
      <c r="M141" s="22">
        <v>4</v>
      </c>
      <c r="N141" s="22">
        <v>12</v>
      </c>
      <c r="O141" s="22">
        <v>10</v>
      </c>
      <c r="P141" s="22">
        <v>3</v>
      </c>
      <c r="Q141" s="22">
        <v>6.2</v>
      </c>
      <c r="R141" s="22">
        <v>5.3</v>
      </c>
      <c r="S141" s="22">
        <v>6.5</v>
      </c>
      <c r="T141" s="22">
        <v>6</v>
      </c>
      <c r="U141" s="22">
        <v>24</v>
      </c>
      <c r="V141" s="22">
        <v>6</v>
      </c>
      <c r="W141" s="22">
        <v>0.39050000000000001</v>
      </c>
      <c r="X141" s="22">
        <v>6.3905000000000003</v>
      </c>
      <c r="Y141" s="22">
        <v>12.781000000000001</v>
      </c>
      <c r="Z141" s="14" t="s">
        <v>236</v>
      </c>
      <c r="AA141" s="17" t="s">
        <v>235</v>
      </c>
      <c r="AB141" s="17">
        <v>2</v>
      </c>
      <c r="AD141" s="41">
        <f t="shared" si="66"/>
        <v>16.364916773367479</v>
      </c>
      <c r="AI141" s="58">
        <f t="shared" si="56"/>
        <v>15.927199150999998</v>
      </c>
      <c r="AJ141" s="58">
        <f t="shared" si="57"/>
        <v>-3.1461991509999976</v>
      </c>
      <c r="AL141" s="55">
        <f t="shared" si="58"/>
        <v>19.575662539999996</v>
      </c>
      <c r="AM141" s="55">
        <f t="shared" si="59"/>
        <v>15.288592443739997</v>
      </c>
      <c r="AN141" s="55">
        <f t="shared" si="60"/>
        <v>-2.5075924437399966</v>
      </c>
      <c r="AO141" s="55">
        <f t="shared" si="61"/>
        <v>1.1961968894249273E-2</v>
      </c>
    </row>
    <row r="142" spans="1:41" x14ac:dyDescent="0.3">
      <c r="A142" s="11">
        <v>0</v>
      </c>
      <c r="B142" s="19">
        <v>42</v>
      </c>
      <c r="C142" s="16" t="s">
        <v>237</v>
      </c>
      <c r="D142" s="22">
        <v>35</v>
      </c>
      <c r="E142" s="16" t="s">
        <v>430</v>
      </c>
      <c r="F142" s="22">
        <v>4</v>
      </c>
      <c r="G142" s="22" t="s">
        <v>184</v>
      </c>
      <c r="H142" s="22">
        <v>3</v>
      </c>
      <c r="I142" s="22">
        <v>13.7</v>
      </c>
      <c r="J142" s="22">
        <v>352</v>
      </c>
      <c r="K142" s="22">
        <v>0.35199999999999998</v>
      </c>
      <c r="L142" s="61">
        <f>K142/0.00956</f>
        <v>36.820083682008367</v>
      </c>
      <c r="M142" s="22">
        <v>3.5</v>
      </c>
      <c r="N142" s="22">
        <v>10.199999999999999</v>
      </c>
      <c r="O142" s="22">
        <v>10</v>
      </c>
      <c r="P142" s="22">
        <v>1</v>
      </c>
      <c r="Q142" s="22">
        <v>4.5</v>
      </c>
      <c r="R142" s="22">
        <v>4</v>
      </c>
      <c r="S142" s="22">
        <v>4.0999999999999996</v>
      </c>
      <c r="T142" s="22">
        <v>6.3</v>
      </c>
      <c r="U142" s="22">
        <v>18.899999999999999</v>
      </c>
      <c r="V142" s="22">
        <v>4.7249999999999996</v>
      </c>
      <c r="W142" s="22">
        <v>0.17599999999999999</v>
      </c>
      <c r="X142" s="22">
        <v>4.9009999999999998</v>
      </c>
      <c r="Y142" s="22">
        <v>9.8019999999999996</v>
      </c>
      <c r="Z142" s="14" t="s">
        <v>238</v>
      </c>
      <c r="AA142" s="17" t="s">
        <v>235</v>
      </c>
      <c r="AB142" s="17">
        <v>2</v>
      </c>
      <c r="AD142" s="41">
        <f t="shared" si="66"/>
        <v>27.84659090909091</v>
      </c>
      <c r="AI142" s="58">
        <f t="shared" si="56"/>
        <v>9.2793280639999995</v>
      </c>
      <c r="AJ142" s="58">
        <f t="shared" si="57"/>
        <v>0.52267193600000006</v>
      </c>
      <c r="AL142" s="55">
        <f t="shared" si="58"/>
        <v>26.901858559999997</v>
      </c>
      <c r="AM142" s="55">
        <f t="shared" si="59"/>
        <v>9.4694542131199988</v>
      </c>
      <c r="AN142" s="55">
        <f t="shared" si="60"/>
        <v>0.3325457868800008</v>
      </c>
      <c r="AO142" s="55">
        <f t="shared" si="61"/>
        <v>9.6607368017955515E-3</v>
      </c>
    </row>
    <row r="143" spans="1:41" s="27" customFormat="1" ht="28.8" hidden="1" x14ac:dyDescent="0.3">
      <c r="A143" s="9">
        <v>0</v>
      </c>
      <c r="B143" s="19">
        <v>43</v>
      </c>
      <c r="C143" s="27" t="s">
        <v>237</v>
      </c>
      <c r="D143" s="5">
        <v>2</v>
      </c>
      <c r="E143" s="27" t="s">
        <v>193</v>
      </c>
      <c r="F143" s="5">
        <v>3</v>
      </c>
      <c r="G143" s="5" t="s">
        <v>184</v>
      </c>
      <c r="H143" s="5">
        <v>3</v>
      </c>
      <c r="I143" s="5">
        <v>10.7</v>
      </c>
      <c r="J143" s="5">
        <v>139</v>
      </c>
      <c r="K143" s="5">
        <v>0.13900000000000001</v>
      </c>
      <c r="L143" s="5"/>
      <c r="M143" s="5">
        <v>2.5</v>
      </c>
      <c r="N143" s="5">
        <v>8.1999999999999993</v>
      </c>
      <c r="O143" s="5">
        <v>5</v>
      </c>
      <c r="P143" s="5">
        <v>1</v>
      </c>
      <c r="Q143" s="5">
        <v>2.9</v>
      </c>
      <c r="R143" s="5">
        <v>2.4</v>
      </c>
      <c r="S143" s="53">
        <v>2</v>
      </c>
      <c r="T143" s="46">
        <v>2</v>
      </c>
      <c r="U143" s="5">
        <v>9.3000000000000007</v>
      </c>
      <c r="V143" s="5">
        <v>2.3250000000000002</v>
      </c>
      <c r="W143" s="5">
        <v>6.9500000000000006E-2</v>
      </c>
      <c r="X143" s="5">
        <v>2.3945000000000003</v>
      </c>
      <c r="Y143" s="5">
        <v>4.7890000000000006</v>
      </c>
      <c r="Z143" s="6" t="s">
        <v>239</v>
      </c>
      <c r="AA143" s="7" t="s">
        <v>186</v>
      </c>
      <c r="AB143" s="7">
        <v>2</v>
      </c>
      <c r="AC143" s="27" t="s">
        <v>240</v>
      </c>
      <c r="AD143" s="41">
        <f t="shared" si="66"/>
        <v>34.453237410071942</v>
      </c>
      <c r="AE143" s="5" t="s">
        <v>436</v>
      </c>
      <c r="AO143" s="41">
        <v>22.839080459770116</v>
      </c>
    </row>
    <row r="144" spans="1:41" ht="28.8" x14ac:dyDescent="0.3">
      <c r="A144" s="11">
        <v>0</v>
      </c>
      <c r="B144" s="19">
        <v>44</v>
      </c>
      <c r="C144" s="16" t="s">
        <v>237</v>
      </c>
      <c r="D144" s="22">
        <v>45</v>
      </c>
      <c r="E144" s="16" t="s">
        <v>430</v>
      </c>
      <c r="F144" s="22">
        <v>4</v>
      </c>
      <c r="G144" s="22" t="s">
        <v>184</v>
      </c>
      <c r="H144" s="22">
        <v>3</v>
      </c>
      <c r="I144" s="26">
        <v>13</v>
      </c>
      <c r="J144" s="22">
        <v>359</v>
      </c>
      <c r="K144" s="22">
        <v>0.35899999999999999</v>
      </c>
      <c r="L144" s="61">
        <f>K144/0.00956</f>
        <v>37.55230125523012</v>
      </c>
      <c r="M144" s="22">
        <v>4</v>
      </c>
      <c r="N144" s="22">
        <v>9</v>
      </c>
      <c r="O144" s="22">
        <v>10</v>
      </c>
      <c r="P144" s="22">
        <v>1</v>
      </c>
      <c r="Q144" s="22">
        <v>6.1</v>
      </c>
      <c r="R144" s="22">
        <v>3.8</v>
      </c>
      <c r="S144" s="22">
        <v>3.3</v>
      </c>
      <c r="T144" s="22">
        <v>3.9</v>
      </c>
      <c r="U144" s="22">
        <v>17.099999999999998</v>
      </c>
      <c r="V144" s="22">
        <v>4.2749999999999995</v>
      </c>
      <c r="W144" s="22">
        <v>0.17949999999999999</v>
      </c>
      <c r="X144" s="22">
        <v>4.4544999999999995</v>
      </c>
      <c r="Y144" s="22">
        <v>8.9089999999999989</v>
      </c>
      <c r="Z144" s="14" t="s">
        <v>241</v>
      </c>
      <c r="AA144" s="7" t="s">
        <v>186</v>
      </c>
      <c r="AB144" s="17">
        <v>2</v>
      </c>
      <c r="AC144" s="27" t="s">
        <v>240</v>
      </c>
      <c r="AD144" s="41">
        <f t="shared" si="66"/>
        <v>24.816155988857936</v>
      </c>
      <c r="AE144" s="5"/>
      <c r="AI144" s="58">
        <f t="shared" ref="AI144:AI150" si="69">1.293+25.93*K144-9.209*K144^2</f>
        <v>9.4150048709999989</v>
      </c>
      <c r="AJ144" s="58">
        <f t="shared" ref="AJ144:AJ150" si="70">Y144-AI144</f>
        <v>-0.50600487100000002</v>
      </c>
      <c r="AL144" s="55">
        <f t="shared" ref="AL144:AL150" si="71">37.9-37.63*K144+18.14*K144^2</f>
        <v>26.728731339999996</v>
      </c>
      <c r="AM144" s="55">
        <f t="shared" ref="AM144:AM150" si="72">K144*AL144</f>
        <v>9.5956145510599988</v>
      </c>
      <c r="AN144" s="55">
        <f t="shared" ref="AN144:AN150" si="73">Y144-AM144</f>
        <v>-0.68661455105999991</v>
      </c>
      <c r="AO144" s="55">
        <f t="shared" ref="AO144:AO150" si="74">AL144/AD144/100</f>
        <v>1.0770697666472106E-2</v>
      </c>
    </row>
    <row r="145" spans="1:41" ht="28.8" hidden="1" x14ac:dyDescent="0.3">
      <c r="A145" s="11">
        <v>0</v>
      </c>
      <c r="B145" s="19">
        <v>45</v>
      </c>
      <c r="C145" s="16" t="s">
        <v>237</v>
      </c>
      <c r="D145" s="22">
        <v>10</v>
      </c>
      <c r="E145" s="16" t="s">
        <v>193</v>
      </c>
      <c r="F145" s="22">
        <v>3</v>
      </c>
      <c r="G145" s="22" t="s">
        <v>184</v>
      </c>
      <c r="H145" s="22">
        <v>3</v>
      </c>
      <c r="I145" s="22">
        <v>13.5</v>
      </c>
      <c r="J145" s="22">
        <v>261</v>
      </c>
      <c r="K145" s="22">
        <v>0.26100000000000001</v>
      </c>
      <c r="L145" s="61">
        <f t="shared" ref="L145:L148" si="75">K145/0.0078</f>
        <v>33.461538461538467</v>
      </c>
      <c r="M145" s="22">
        <v>2</v>
      </c>
      <c r="N145" s="22">
        <v>11.5</v>
      </c>
      <c r="O145" s="22">
        <v>0</v>
      </c>
      <c r="P145" s="22">
        <v>0</v>
      </c>
      <c r="Q145" s="22">
        <v>2.7</v>
      </c>
      <c r="R145" s="22">
        <v>2.8</v>
      </c>
      <c r="S145" s="22">
        <v>3</v>
      </c>
      <c r="T145" s="22">
        <v>2.9</v>
      </c>
      <c r="U145" s="22">
        <v>11.4</v>
      </c>
      <c r="V145" s="22">
        <v>2.85</v>
      </c>
      <c r="W145" s="22">
        <v>0.1305</v>
      </c>
      <c r="X145" s="22">
        <v>2.9805000000000001</v>
      </c>
      <c r="Y145" s="22">
        <v>5.9610000000000003</v>
      </c>
      <c r="Z145" s="14" t="s">
        <v>242</v>
      </c>
      <c r="AA145" s="7" t="s">
        <v>186</v>
      </c>
      <c r="AB145" s="17">
        <v>2</v>
      </c>
      <c r="AC145" s="27" t="s">
        <v>240</v>
      </c>
      <c r="AD145" s="41">
        <f t="shared" si="66"/>
        <v>22.839080459770116</v>
      </c>
      <c r="AE145" s="5"/>
      <c r="AI145" s="58">
        <f t="shared" si="69"/>
        <v>7.4334037109999995</v>
      </c>
      <c r="AJ145" s="58">
        <f t="shared" si="70"/>
        <v>-1.4724037109999992</v>
      </c>
      <c r="AL145" s="55">
        <f t="shared" si="71"/>
        <v>29.31428494</v>
      </c>
      <c r="AM145" s="55">
        <f t="shared" si="72"/>
        <v>7.6510283693400005</v>
      </c>
      <c r="AN145" s="55">
        <f t="shared" si="73"/>
        <v>-1.6900283693400002</v>
      </c>
      <c r="AO145" s="55">
        <f t="shared" si="74"/>
        <v>1.2835142374333166E-2</v>
      </c>
    </row>
    <row r="146" spans="1:41" ht="28.8" x14ac:dyDescent="0.3">
      <c r="A146" s="11">
        <v>0</v>
      </c>
      <c r="B146" s="19">
        <v>46</v>
      </c>
      <c r="C146" s="16" t="s">
        <v>237</v>
      </c>
      <c r="D146" s="22">
        <v>55</v>
      </c>
      <c r="E146" s="16" t="s">
        <v>193</v>
      </c>
      <c r="F146" s="22">
        <v>3</v>
      </c>
      <c r="G146" s="22" t="s">
        <v>184</v>
      </c>
      <c r="H146" s="22">
        <v>3</v>
      </c>
      <c r="I146" s="22">
        <v>15.6</v>
      </c>
      <c r="J146" s="22">
        <v>377</v>
      </c>
      <c r="K146" s="22">
        <v>0.377</v>
      </c>
      <c r="L146" s="61">
        <f t="shared" si="75"/>
        <v>48.333333333333336</v>
      </c>
      <c r="M146" s="22">
        <v>4</v>
      </c>
      <c r="N146" s="22">
        <v>11.6</v>
      </c>
      <c r="O146" s="22">
        <v>5</v>
      </c>
      <c r="P146" s="22">
        <v>1</v>
      </c>
      <c r="Q146" s="22">
        <v>3.5</v>
      </c>
      <c r="R146" s="22">
        <v>4.5999999999999996</v>
      </c>
      <c r="S146" s="22">
        <v>4.2</v>
      </c>
      <c r="T146" s="22">
        <v>4.0999999999999996</v>
      </c>
      <c r="U146" s="22">
        <v>16.399999999999999</v>
      </c>
      <c r="V146" s="22">
        <v>4.0999999999999996</v>
      </c>
      <c r="W146" s="22">
        <v>0.1885</v>
      </c>
      <c r="X146" s="22">
        <v>4.2885</v>
      </c>
      <c r="Y146" s="22">
        <v>8.577</v>
      </c>
      <c r="Z146" s="14" t="s">
        <v>243</v>
      </c>
      <c r="AA146" s="7" t="s">
        <v>186</v>
      </c>
      <c r="AB146" s="17">
        <v>2</v>
      </c>
      <c r="AC146" s="27" t="s">
        <v>240</v>
      </c>
      <c r="AD146" s="41">
        <f t="shared" si="66"/>
        <v>22.750663129973475</v>
      </c>
      <c r="AE146" s="5"/>
      <c r="AI146" s="58">
        <f t="shared" si="69"/>
        <v>9.7597440389999992</v>
      </c>
      <c r="AJ146" s="58">
        <f t="shared" si="70"/>
        <v>-1.1827440389999992</v>
      </c>
      <c r="AL146" s="55">
        <f t="shared" si="71"/>
        <v>26.29171006</v>
      </c>
      <c r="AM146" s="55">
        <f t="shared" si="72"/>
        <v>9.9119746926199994</v>
      </c>
      <c r="AN146" s="55">
        <f t="shared" si="73"/>
        <v>-1.3349746926199995</v>
      </c>
      <c r="AO146" s="55">
        <f t="shared" si="74"/>
        <v>1.1556458776518596E-2</v>
      </c>
    </row>
    <row r="147" spans="1:41" ht="28.8" x14ac:dyDescent="0.3">
      <c r="A147" s="11">
        <v>0</v>
      </c>
      <c r="B147" s="19">
        <v>47</v>
      </c>
      <c r="C147" s="16" t="s">
        <v>237</v>
      </c>
      <c r="D147" s="22">
        <v>0</v>
      </c>
      <c r="E147" s="16" t="s">
        <v>193</v>
      </c>
      <c r="F147" s="22">
        <v>3</v>
      </c>
      <c r="G147" s="22" t="s">
        <v>184</v>
      </c>
      <c r="H147" s="22">
        <v>3</v>
      </c>
      <c r="I147" s="22">
        <v>14.5</v>
      </c>
      <c r="J147" s="22">
        <v>271</v>
      </c>
      <c r="K147" s="22">
        <v>0.27100000000000002</v>
      </c>
      <c r="L147" s="61">
        <f t="shared" si="75"/>
        <v>34.743589743589745</v>
      </c>
      <c r="M147" s="22">
        <v>2.5</v>
      </c>
      <c r="N147" s="22">
        <v>12</v>
      </c>
      <c r="O147" s="22">
        <v>10</v>
      </c>
      <c r="P147" s="22">
        <v>1</v>
      </c>
      <c r="Q147" s="22">
        <v>3.1</v>
      </c>
      <c r="R147" s="22">
        <v>3.1</v>
      </c>
      <c r="S147" s="22">
        <v>3.3</v>
      </c>
      <c r="T147" s="22">
        <v>3.7</v>
      </c>
      <c r="U147" s="22">
        <v>13.2</v>
      </c>
      <c r="V147" s="22">
        <v>3.3</v>
      </c>
      <c r="W147" s="22">
        <v>0.13550000000000001</v>
      </c>
      <c r="X147" s="22">
        <v>3.4354999999999998</v>
      </c>
      <c r="Y147" s="22">
        <v>6.8709999999999996</v>
      </c>
      <c r="Z147" s="14" t="s">
        <v>244</v>
      </c>
      <c r="AA147" s="7" t="s">
        <v>186</v>
      </c>
      <c r="AB147" s="17">
        <v>2</v>
      </c>
      <c r="AC147" s="27" t="s">
        <v>240</v>
      </c>
      <c r="AD147" s="41">
        <f t="shared" si="66"/>
        <v>25.35424354243542</v>
      </c>
      <c r="AE147" s="5"/>
      <c r="AI147" s="58">
        <f t="shared" si="69"/>
        <v>7.643711831000001</v>
      </c>
      <c r="AJ147" s="58">
        <f t="shared" si="70"/>
        <v>-0.7727118310000014</v>
      </c>
      <c r="AL147" s="55">
        <f t="shared" si="71"/>
        <v>29.034489739999998</v>
      </c>
      <c r="AM147" s="55">
        <f t="shared" si="72"/>
        <v>7.8683467195399999</v>
      </c>
      <c r="AN147" s="55">
        <f t="shared" si="73"/>
        <v>-0.99734671954000031</v>
      </c>
      <c r="AO147" s="55">
        <f t="shared" si="74"/>
        <v>1.145153066444477E-2</v>
      </c>
    </row>
    <row r="148" spans="1:41" ht="28.8" hidden="1" x14ac:dyDescent="0.3">
      <c r="A148" s="11">
        <v>0</v>
      </c>
      <c r="B148" s="19">
        <v>48</v>
      </c>
      <c r="C148" s="16" t="s">
        <v>237</v>
      </c>
      <c r="D148" s="22">
        <v>55</v>
      </c>
      <c r="E148" s="16" t="s">
        <v>193</v>
      </c>
      <c r="F148" s="22">
        <v>3</v>
      </c>
      <c r="G148" s="22" t="s">
        <v>184</v>
      </c>
      <c r="H148" s="22">
        <v>3</v>
      </c>
      <c r="I148" s="22">
        <v>18.100000000000001</v>
      </c>
      <c r="J148" s="22">
        <v>358</v>
      </c>
      <c r="K148" s="22">
        <v>0.35799999999999998</v>
      </c>
      <c r="L148" s="61">
        <f t="shared" si="75"/>
        <v>45.897435897435898</v>
      </c>
      <c r="M148" s="22">
        <v>2.5</v>
      </c>
      <c r="N148" s="22">
        <v>15.600000000000001</v>
      </c>
      <c r="O148" s="22">
        <v>5</v>
      </c>
      <c r="P148" s="22">
        <v>3</v>
      </c>
      <c r="Q148" s="22">
        <v>3.9</v>
      </c>
      <c r="R148" s="22">
        <v>3.5</v>
      </c>
      <c r="S148" s="22">
        <v>2.8</v>
      </c>
      <c r="T148" s="22">
        <v>3.5</v>
      </c>
      <c r="U148" s="22">
        <v>13.7</v>
      </c>
      <c r="V148" s="22">
        <v>3.4249999999999998</v>
      </c>
      <c r="W148" s="22">
        <v>0.17899999999999999</v>
      </c>
      <c r="X148" s="22">
        <v>3.6039999999999996</v>
      </c>
      <c r="Y148" s="22">
        <v>7.2079999999999993</v>
      </c>
      <c r="Z148" s="14" t="s">
        <v>245</v>
      </c>
      <c r="AA148" s="7" t="s">
        <v>186</v>
      </c>
      <c r="AB148" s="17">
        <v>2</v>
      </c>
      <c r="AC148" s="27" t="s">
        <v>240</v>
      </c>
      <c r="AD148" s="41">
        <f t="shared" si="66"/>
        <v>20.1340782122905</v>
      </c>
      <c r="AE148" s="5"/>
      <c r="AI148" s="58">
        <f t="shared" si="69"/>
        <v>9.3956777239999987</v>
      </c>
      <c r="AJ148" s="58">
        <f t="shared" si="70"/>
        <v>-2.1876777239999994</v>
      </c>
      <c r="AL148" s="55">
        <f t="shared" si="71"/>
        <v>26.753354959999996</v>
      </c>
      <c r="AM148" s="55">
        <f t="shared" si="72"/>
        <v>9.5777010756799985</v>
      </c>
      <c r="AN148" s="55">
        <f t="shared" si="73"/>
        <v>-2.3697010756799992</v>
      </c>
      <c r="AO148" s="55">
        <f t="shared" si="74"/>
        <v>1.3287598606659267E-2</v>
      </c>
    </row>
    <row r="149" spans="1:41" ht="28.8" x14ac:dyDescent="0.3">
      <c r="A149" s="11">
        <v>0</v>
      </c>
      <c r="B149" s="19">
        <v>49</v>
      </c>
      <c r="C149" s="16" t="s">
        <v>237</v>
      </c>
      <c r="D149" s="22">
        <v>25</v>
      </c>
      <c r="E149" s="16" t="s">
        <v>38</v>
      </c>
      <c r="F149" s="22">
        <v>2</v>
      </c>
      <c r="G149" s="22" t="s">
        <v>184</v>
      </c>
      <c r="H149" s="22">
        <v>3</v>
      </c>
      <c r="I149" s="22">
        <v>15.9</v>
      </c>
      <c r="J149" s="22">
        <v>699</v>
      </c>
      <c r="K149" s="22">
        <v>0.69899999999999995</v>
      </c>
      <c r="L149" s="20">
        <f>K149/0.0083</f>
        <v>84.216867469879517</v>
      </c>
      <c r="M149" s="22">
        <v>4.2</v>
      </c>
      <c r="N149" s="22">
        <v>11.7</v>
      </c>
      <c r="O149" s="22">
        <v>10</v>
      </c>
      <c r="P149" s="22">
        <v>1</v>
      </c>
      <c r="Q149" s="22">
        <v>6.9</v>
      </c>
      <c r="R149" s="22">
        <v>5.5</v>
      </c>
      <c r="S149" s="22">
        <v>3.8</v>
      </c>
      <c r="T149" s="22">
        <v>7.9</v>
      </c>
      <c r="U149" s="22">
        <v>24.1</v>
      </c>
      <c r="V149" s="22">
        <v>6.0250000000000004</v>
      </c>
      <c r="W149" s="22">
        <v>0.34949999999999998</v>
      </c>
      <c r="X149" s="22">
        <v>6.3745000000000003</v>
      </c>
      <c r="Y149" s="22">
        <v>12.749000000000001</v>
      </c>
      <c r="Z149" s="14" t="s">
        <v>246</v>
      </c>
      <c r="AA149" s="7" t="s">
        <v>186</v>
      </c>
      <c r="AB149" s="17">
        <v>2</v>
      </c>
      <c r="AC149" s="27" t="s">
        <v>240</v>
      </c>
      <c r="AD149" s="41">
        <f t="shared" si="66"/>
        <v>18.238912732474965</v>
      </c>
      <c r="AE149" s="5"/>
      <c r="AI149" s="58">
        <f t="shared" si="69"/>
        <v>14.918543390999996</v>
      </c>
      <c r="AJ149" s="58">
        <f t="shared" si="70"/>
        <v>-2.1695433909999959</v>
      </c>
      <c r="AL149" s="55">
        <f t="shared" si="71"/>
        <v>20.459852139999995</v>
      </c>
      <c r="AM149" s="55">
        <f t="shared" si="72"/>
        <v>14.301436645859996</v>
      </c>
      <c r="AN149" s="55">
        <f t="shared" si="73"/>
        <v>-1.552436645859995</v>
      </c>
      <c r="AO149" s="55">
        <f t="shared" si="74"/>
        <v>1.1217692874625458E-2</v>
      </c>
    </row>
    <row r="150" spans="1:41" ht="28.8" x14ac:dyDescent="0.3">
      <c r="A150" s="11">
        <v>0</v>
      </c>
      <c r="B150" s="19">
        <v>50</v>
      </c>
      <c r="C150" s="16" t="s">
        <v>237</v>
      </c>
      <c r="D150" s="22">
        <v>35</v>
      </c>
      <c r="E150" s="16" t="s">
        <v>193</v>
      </c>
      <c r="F150" s="22">
        <v>3</v>
      </c>
      <c r="G150" s="22" t="s">
        <v>184</v>
      </c>
      <c r="H150" s="22">
        <v>3</v>
      </c>
      <c r="I150" s="22">
        <v>13.1</v>
      </c>
      <c r="J150" s="22">
        <v>258</v>
      </c>
      <c r="K150" s="22">
        <v>0.25800000000000001</v>
      </c>
      <c r="L150" s="61">
        <f>K150/0.0078</f>
        <v>33.07692307692308</v>
      </c>
      <c r="M150" s="22">
        <v>2.2000000000000002</v>
      </c>
      <c r="N150" s="22">
        <v>10.899999999999999</v>
      </c>
      <c r="O150" s="22">
        <v>10</v>
      </c>
      <c r="P150" s="22">
        <v>1</v>
      </c>
      <c r="Q150" s="22">
        <v>3.1</v>
      </c>
      <c r="R150" s="22">
        <v>2.9</v>
      </c>
      <c r="S150" s="22">
        <v>2.1</v>
      </c>
      <c r="T150" s="22">
        <v>3.1</v>
      </c>
      <c r="U150" s="22">
        <v>11.2</v>
      </c>
      <c r="V150" s="22">
        <v>2.8</v>
      </c>
      <c r="W150" s="22">
        <v>0.129</v>
      </c>
      <c r="X150" s="22">
        <v>2.9289999999999998</v>
      </c>
      <c r="Y150" s="22">
        <v>5.8579999999999997</v>
      </c>
      <c r="Z150" s="14" t="s">
        <v>247</v>
      </c>
      <c r="AA150" s="7" t="s">
        <v>186</v>
      </c>
      <c r="AB150" s="17">
        <v>2</v>
      </c>
      <c r="AC150" s="27" t="s">
        <v>240</v>
      </c>
      <c r="AD150" s="41">
        <f t="shared" si="66"/>
        <v>22.705426356589147</v>
      </c>
      <c r="AE150" s="5"/>
      <c r="AI150" s="58">
        <f t="shared" si="69"/>
        <v>7.3699521240000001</v>
      </c>
      <c r="AJ150" s="58">
        <f t="shared" si="70"/>
        <v>-1.5119521240000005</v>
      </c>
      <c r="AL150" s="55">
        <f t="shared" si="71"/>
        <v>29.398930959999998</v>
      </c>
      <c r="AM150" s="55">
        <f t="shared" si="72"/>
        <v>7.5849241876799995</v>
      </c>
      <c r="AN150" s="55">
        <f t="shared" si="73"/>
        <v>-1.7269241876799999</v>
      </c>
      <c r="AO150" s="55">
        <f t="shared" si="74"/>
        <v>1.2947975738613862E-2</v>
      </c>
    </row>
    <row r="151" spans="1:41" s="27" customFormat="1" ht="28.8" hidden="1" x14ac:dyDescent="0.3">
      <c r="A151" s="9">
        <v>0</v>
      </c>
      <c r="B151" s="19">
        <v>51</v>
      </c>
      <c r="C151" s="27" t="s">
        <v>237</v>
      </c>
      <c r="D151" s="5">
        <v>10</v>
      </c>
      <c r="E151" s="27" t="s">
        <v>193</v>
      </c>
      <c r="F151" s="5">
        <v>3</v>
      </c>
      <c r="G151" s="5" t="s">
        <v>184</v>
      </c>
      <c r="H151" s="5">
        <v>3</v>
      </c>
      <c r="I151" s="5">
        <v>11.6</v>
      </c>
      <c r="J151" s="5">
        <v>325</v>
      </c>
      <c r="K151" s="5">
        <v>0.32500000000000001</v>
      </c>
      <c r="L151" s="5"/>
      <c r="M151" s="5">
        <v>1.8</v>
      </c>
      <c r="N151" s="5">
        <v>9.7999999999999989</v>
      </c>
      <c r="O151" s="5">
        <v>10</v>
      </c>
      <c r="P151" s="5">
        <v>1</v>
      </c>
      <c r="Q151" s="5">
        <v>3.5</v>
      </c>
      <c r="R151" s="5">
        <v>2.8</v>
      </c>
      <c r="S151" s="5">
        <v>2.5</v>
      </c>
      <c r="T151" s="5">
        <v>2</v>
      </c>
      <c r="U151" s="5">
        <v>10.8</v>
      </c>
      <c r="V151" s="5">
        <v>2.7</v>
      </c>
      <c r="W151" s="5">
        <v>0.16250000000000001</v>
      </c>
      <c r="X151" s="5">
        <v>2.8625000000000003</v>
      </c>
      <c r="Y151" s="5">
        <v>5.7250000000000005</v>
      </c>
      <c r="Z151" s="6" t="s">
        <v>248</v>
      </c>
      <c r="AA151" s="7" t="s">
        <v>186</v>
      </c>
      <c r="AB151" s="7">
        <v>2</v>
      </c>
      <c r="AC151" s="27" t="s">
        <v>249</v>
      </c>
      <c r="AD151" s="41">
        <f t="shared" si="66"/>
        <v>17.615384615384617</v>
      </c>
      <c r="AE151" s="5" t="s">
        <v>436</v>
      </c>
      <c r="AO151" s="41">
        <v>30.718309859154928</v>
      </c>
    </row>
    <row r="152" spans="1:41" ht="28.8" x14ac:dyDescent="0.3">
      <c r="A152" s="11">
        <v>0</v>
      </c>
      <c r="B152" s="19">
        <v>52</v>
      </c>
      <c r="C152" s="27" t="s">
        <v>237</v>
      </c>
      <c r="D152" s="5">
        <v>40</v>
      </c>
      <c r="E152" s="16" t="s">
        <v>430</v>
      </c>
      <c r="F152" s="5">
        <v>4</v>
      </c>
      <c r="G152" s="5" t="s">
        <v>184</v>
      </c>
      <c r="H152" s="5">
        <v>3</v>
      </c>
      <c r="I152" s="5">
        <v>13</v>
      </c>
      <c r="J152" s="5">
        <v>321</v>
      </c>
      <c r="K152" s="5">
        <v>0.32100000000000001</v>
      </c>
      <c r="L152" s="61">
        <f t="shared" ref="L152:L159" si="76">K152/0.00956</f>
        <v>33.577405857740587</v>
      </c>
      <c r="M152" s="5">
        <v>3.5</v>
      </c>
      <c r="N152" s="5">
        <v>9.5</v>
      </c>
      <c r="O152" s="5">
        <v>10</v>
      </c>
      <c r="P152" s="5">
        <v>1</v>
      </c>
      <c r="Q152" s="5">
        <v>3.4</v>
      </c>
      <c r="R152" s="5">
        <v>3.6</v>
      </c>
      <c r="S152" s="5">
        <v>4.2</v>
      </c>
      <c r="T152" s="5">
        <v>4.5999999999999996</v>
      </c>
      <c r="U152" s="22">
        <v>15.799999999999999</v>
      </c>
      <c r="V152" s="5">
        <v>3.9499999999999997</v>
      </c>
      <c r="W152" s="5">
        <v>0.1605</v>
      </c>
      <c r="X152" s="5">
        <v>4.1105</v>
      </c>
      <c r="Y152" s="5">
        <v>8.2210000000000001</v>
      </c>
      <c r="Z152" s="6" t="s">
        <v>250</v>
      </c>
      <c r="AA152" s="7" t="s">
        <v>186</v>
      </c>
      <c r="AB152" s="7">
        <v>2</v>
      </c>
      <c r="AC152" s="27" t="s">
        <v>249</v>
      </c>
      <c r="AD152" s="41">
        <f t="shared" si="66"/>
        <v>25.610591900311526</v>
      </c>
      <c r="AE152" s="5"/>
      <c r="AI152" s="58">
        <f t="shared" ref="AI152:AI183" si="77">1.293+25.93*K152-9.209*K152^2</f>
        <v>8.6676254309999994</v>
      </c>
      <c r="AJ152" s="58">
        <f t="shared" ref="AJ152:AJ183" si="78">Y152-AI152</f>
        <v>-0.4466254309999993</v>
      </c>
      <c r="AL152" s="55">
        <f t="shared" ref="AL152:AL183" si="79">37.9-37.63*K152+18.14*K152^2</f>
        <v>27.689933739999997</v>
      </c>
      <c r="AM152" s="55">
        <f t="shared" ref="AM152:AM183" si="80">K152*AL152</f>
        <v>8.8884687305399996</v>
      </c>
      <c r="AN152" s="55">
        <f t="shared" ref="AN152:AN183" si="81">Y152-AM152</f>
        <v>-0.66746873053999956</v>
      </c>
      <c r="AO152" s="55">
        <f t="shared" ref="AO152:AO183" si="82">AL152/AD152/100</f>
        <v>1.0811906982775817E-2</v>
      </c>
    </row>
    <row r="153" spans="1:41" ht="28.8" hidden="1" x14ac:dyDescent="0.3">
      <c r="A153" s="11">
        <v>0</v>
      </c>
      <c r="B153" s="19">
        <v>53</v>
      </c>
      <c r="C153" s="16" t="s">
        <v>237</v>
      </c>
      <c r="D153" s="22">
        <v>35</v>
      </c>
      <c r="E153" s="16" t="s">
        <v>189</v>
      </c>
      <c r="F153" s="22">
        <v>4</v>
      </c>
      <c r="G153" s="22" t="s">
        <v>184</v>
      </c>
      <c r="H153" s="22">
        <v>3</v>
      </c>
      <c r="I153" s="22">
        <v>14</v>
      </c>
      <c r="J153" s="22">
        <v>355</v>
      </c>
      <c r="K153" s="22">
        <v>0.35499999999999998</v>
      </c>
      <c r="L153" s="61">
        <f t="shared" si="76"/>
        <v>37.13389121338912</v>
      </c>
      <c r="M153" s="22">
        <v>3.5</v>
      </c>
      <c r="N153" s="22">
        <v>10.5</v>
      </c>
      <c r="O153" s="22">
        <v>10</v>
      </c>
      <c r="P153" s="22">
        <v>3</v>
      </c>
      <c r="Q153" s="22">
        <v>3.3</v>
      </c>
      <c r="R153" s="22">
        <v>4.5</v>
      </c>
      <c r="S153" s="22">
        <v>4.2</v>
      </c>
      <c r="T153" s="22">
        <v>2.2000000000000002</v>
      </c>
      <c r="U153" s="22">
        <v>14.2</v>
      </c>
      <c r="V153" s="22">
        <v>3.55</v>
      </c>
      <c r="W153" s="22">
        <v>0.17749999999999999</v>
      </c>
      <c r="X153" s="22">
        <v>3.7275</v>
      </c>
      <c r="Y153" s="22">
        <v>7.4550000000000001</v>
      </c>
      <c r="Z153" s="14" t="s">
        <v>251</v>
      </c>
      <c r="AA153" s="7" t="s">
        <v>186</v>
      </c>
      <c r="AB153" s="17">
        <v>2</v>
      </c>
      <c r="AC153" s="16" t="s">
        <v>249</v>
      </c>
      <c r="AD153" s="41">
        <f t="shared" si="66"/>
        <v>21</v>
      </c>
      <c r="AI153" s="58">
        <f t="shared" si="77"/>
        <v>9.3375857749999991</v>
      </c>
      <c r="AJ153" s="58">
        <f t="shared" si="78"/>
        <v>-1.882585774999999</v>
      </c>
      <c r="AL153" s="55">
        <f t="shared" si="79"/>
        <v>26.827443499999998</v>
      </c>
      <c r="AM153" s="55">
        <f t="shared" si="80"/>
        <v>9.5237424424999979</v>
      </c>
      <c r="AN153" s="55">
        <f t="shared" si="81"/>
        <v>-2.0687424424999978</v>
      </c>
      <c r="AO153" s="55">
        <f t="shared" si="82"/>
        <v>1.2774973095238094E-2</v>
      </c>
    </row>
    <row r="154" spans="1:41" ht="28.8" hidden="1" x14ac:dyDescent="0.3">
      <c r="A154" s="11">
        <v>0</v>
      </c>
      <c r="B154" s="19">
        <v>54</v>
      </c>
      <c r="C154" s="16" t="s">
        <v>237</v>
      </c>
      <c r="D154" s="22">
        <v>45</v>
      </c>
      <c r="E154" s="16" t="s">
        <v>189</v>
      </c>
      <c r="F154" s="22">
        <v>4</v>
      </c>
      <c r="G154" s="22" t="s">
        <v>184</v>
      </c>
      <c r="H154" s="22">
        <v>3</v>
      </c>
      <c r="I154" s="22">
        <v>10.5</v>
      </c>
      <c r="J154" s="22">
        <v>355</v>
      </c>
      <c r="K154" s="22">
        <v>0.35499999999999998</v>
      </c>
      <c r="L154" s="61">
        <f t="shared" si="76"/>
        <v>37.13389121338912</v>
      </c>
      <c r="M154" s="22">
        <v>1.5</v>
      </c>
      <c r="N154" s="22">
        <v>9</v>
      </c>
      <c r="O154" s="22">
        <v>10</v>
      </c>
      <c r="P154" s="22">
        <v>3</v>
      </c>
      <c r="Q154" s="22">
        <v>4.8</v>
      </c>
      <c r="R154" s="22">
        <v>5.6</v>
      </c>
      <c r="S154" s="22">
        <v>6.7</v>
      </c>
      <c r="T154" s="22">
        <v>4</v>
      </c>
      <c r="U154" s="22">
        <v>21.099999999999998</v>
      </c>
      <c r="V154" s="22">
        <v>5.2749999999999995</v>
      </c>
      <c r="W154" s="22">
        <v>0.17749999999999999</v>
      </c>
      <c r="X154" s="22">
        <v>5.4524999999999997</v>
      </c>
      <c r="Y154" s="22">
        <v>10.904999999999999</v>
      </c>
      <c r="Z154" s="14" t="s">
        <v>252</v>
      </c>
      <c r="AA154" s="7" t="s">
        <v>186</v>
      </c>
      <c r="AB154" s="17">
        <v>2</v>
      </c>
      <c r="AC154" s="16" t="s">
        <v>249</v>
      </c>
      <c r="AD154" s="41">
        <f t="shared" si="66"/>
        <v>30.718309859154928</v>
      </c>
      <c r="AI154" s="58">
        <f t="shared" si="77"/>
        <v>9.3375857749999991</v>
      </c>
      <c r="AJ154" s="58">
        <f t="shared" si="78"/>
        <v>1.5674142250000003</v>
      </c>
      <c r="AL154" s="55">
        <f t="shared" si="79"/>
        <v>26.827443499999998</v>
      </c>
      <c r="AM154" s="55">
        <f t="shared" si="80"/>
        <v>9.5237424424999979</v>
      </c>
      <c r="AN154" s="55">
        <f t="shared" si="81"/>
        <v>1.3812575575000015</v>
      </c>
      <c r="AO154" s="55">
        <f t="shared" si="82"/>
        <v>8.7333722535534158E-3</v>
      </c>
    </row>
    <row r="155" spans="1:41" ht="28.8" hidden="1" x14ac:dyDescent="0.3">
      <c r="A155" s="11">
        <v>0</v>
      </c>
      <c r="B155" s="19">
        <v>55</v>
      </c>
      <c r="C155" s="16" t="s">
        <v>237</v>
      </c>
      <c r="D155" s="22">
        <v>60</v>
      </c>
      <c r="E155" s="16" t="s">
        <v>189</v>
      </c>
      <c r="F155" s="22">
        <v>4</v>
      </c>
      <c r="G155" s="22" t="s">
        <v>184</v>
      </c>
      <c r="H155" s="22">
        <v>3</v>
      </c>
      <c r="I155" s="22">
        <v>10</v>
      </c>
      <c r="J155" s="22">
        <v>379</v>
      </c>
      <c r="K155" s="22">
        <v>0.379</v>
      </c>
      <c r="L155" s="61">
        <f t="shared" si="76"/>
        <v>39.644351464435147</v>
      </c>
      <c r="M155" s="22">
        <v>5.2</v>
      </c>
      <c r="N155" s="22">
        <v>4.8</v>
      </c>
      <c r="O155" s="22">
        <v>10</v>
      </c>
      <c r="P155" s="22">
        <v>3</v>
      </c>
      <c r="Q155" s="22">
        <v>3.5</v>
      </c>
      <c r="R155" s="22">
        <v>3.9</v>
      </c>
      <c r="S155" s="22">
        <v>3.9</v>
      </c>
      <c r="T155" s="22">
        <v>4.5</v>
      </c>
      <c r="U155" s="22">
        <v>15.8</v>
      </c>
      <c r="V155" s="22">
        <v>3.95</v>
      </c>
      <c r="W155" s="22">
        <v>0.1895</v>
      </c>
      <c r="X155" s="22">
        <v>4.1395</v>
      </c>
      <c r="Y155" s="22">
        <v>8.2789999999999999</v>
      </c>
      <c r="Z155" s="14" t="s">
        <v>253</v>
      </c>
      <c r="AA155" s="7" t="s">
        <v>186</v>
      </c>
      <c r="AB155" s="17">
        <v>2</v>
      </c>
      <c r="AC155" s="16" t="s">
        <v>249</v>
      </c>
      <c r="AD155" s="41">
        <f t="shared" si="66"/>
        <v>21.844327176781004</v>
      </c>
      <c r="AI155" s="58">
        <f t="shared" si="77"/>
        <v>9.7976800309999987</v>
      </c>
      <c r="AJ155" s="58">
        <f t="shared" si="78"/>
        <v>-1.5186800309999988</v>
      </c>
      <c r="AL155" s="55">
        <f t="shared" si="79"/>
        <v>26.243877739999999</v>
      </c>
      <c r="AM155" s="55">
        <f t="shared" si="80"/>
        <v>9.94642966346</v>
      </c>
      <c r="AN155" s="55">
        <f t="shared" si="81"/>
        <v>-1.6674296634600001</v>
      </c>
      <c r="AO155" s="55">
        <f t="shared" si="82"/>
        <v>1.2014047183790311E-2</v>
      </c>
    </row>
    <row r="156" spans="1:41" ht="28.8" hidden="1" x14ac:dyDescent="0.3">
      <c r="A156" s="11">
        <v>0</v>
      </c>
      <c r="B156" s="19">
        <v>56</v>
      </c>
      <c r="C156" s="16" t="s">
        <v>237</v>
      </c>
      <c r="D156" s="22">
        <v>70</v>
      </c>
      <c r="E156" s="16" t="s">
        <v>189</v>
      </c>
      <c r="F156" s="22">
        <v>4</v>
      </c>
      <c r="G156" s="22" t="s">
        <v>184</v>
      </c>
      <c r="H156" s="22">
        <v>3</v>
      </c>
      <c r="I156" s="22">
        <v>16.100000000000001</v>
      </c>
      <c r="J156" s="22">
        <v>385</v>
      </c>
      <c r="K156" s="22">
        <v>0.38500000000000001</v>
      </c>
      <c r="L156" s="61">
        <f t="shared" si="76"/>
        <v>40.271966527196653</v>
      </c>
      <c r="M156" s="22">
        <v>4.5</v>
      </c>
      <c r="N156" s="22">
        <v>11.600000000000001</v>
      </c>
      <c r="O156" s="22">
        <v>10</v>
      </c>
      <c r="P156" s="22">
        <v>3</v>
      </c>
      <c r="Q156" s="22">
        <v>3.2</v>
      </c>
      <c r="R156" s="22">
        <v>4</v>
      </c>
      <c r="S156" s="22">
        <v>4.0999999999999996</v>
      </c>
      <c r="T156" s="22">
        <v>3.7</v>
      </c>
      <c r="U156" s="22">
        <v>15</v>
      </c>
      <c r="V156" s="22">
        <v>3.75</v>
      </c>
      <c r="W156" s="22">
        <v>0.1925</v>
      </c>
      <c r="X156" s="22">
        <v>3.9424999999999999</v>
      </c>
      <c r="Y156" s="22">
        <v>7.8849999999999998</v>
      </c>
      <c r="Z156" s="14" t="s">
        <v>254</v>
      </c>
      <c r="AA156" s="7" t="s">
        <v>186</v>
      </c>
      <c r="AB156" s="17">
        <v>2</v>
      </c>
      <c r="AC156" s="16" t="s">
        <v>249</v>
      </c>
      <c r="AD156" s="41">
        <f t="shared" si="66"/>
        <v>20.480519480519479</v>
      </c>
      <c r="AI156" s="58">
        <f t="shared" si="77"/>
        <v>9.9110459750000004</v>
      </c>
      <c r="AJ156" s="58">
        <f t="shared" si="78"/>
        <v>-2.0260459750000006</v>
      </c>
      <c r="AL156" s="55">
        <f t="shared" si="79"/>
        <v>26.1012515</v>
      </c>
      <c r="AM156" s="55">
        <f t="shared" si="80"/>
        <v>10.0489818275</v>
      </c>
      <c r="AN156" s="55">
        <f t="shared" si="81"/>
        <v>-2.1639818275000007</v>
      </c>
      <c r="AO156" s="55">
        <f t="shared" si="82"/>
        <v>1.2744428443246671E-2</v>
      </c>
    </row>
    <row r="157" spans="1:41" ht="28.8" x14ac:dyDescent="0.3">
      <c r="A157" s="11">
        <v>0</v>
      </c>
      <c r="B157" s="19">
        <v>57</v>
      </c>
      <c r="C157" s="16" t="s">
        <v>237</v>
      </c>
      <c r="D157" s="22">
        <v>50</v>
      </c>
      <c r="E157" s="16" t="s">
        <v>430</v>
      </c>
      <c r="F157" s="22">
        <v>4</v>
      </c>
      <c r="G157" s="22" t="s">
        <v>184</v>
      </c>
      <c r="H157" s="22">
        <v>3</v>
      </c>
      <c r="I157" s="22">
        <v>9.3000000000000007</v>
      </c>
      <c r="J157" s="22">
        <v>303</v>
      </c>
      <c r="K157" s="22">
        <v>0.30299999999999999</v>
      </c>
      <c r="L157" s="61">
        <f t="shared" si="76"/>
        <v>31.694560669456063</v>
      </c>
      <c r="M157" s="22">
        <v>4</v>
      </c>
      <c r="N157" s="22">
        <v>5.3000000000000007</v>
      </c>
      <c r="O157" s="22">
        <v>10</v>
      </c>
      <c r="P157" s="22">
        <v>1</v>
      </c>
      <c r="Q157" s="22">
        <v>3.8</v>
      </c>
      <c r="R157" s="22">
        <v>3.9</v>
      </c>
      <c r="S157" s="22">
        <v>5.2</v>
      </c>
      <c r="T157" s="22">
        <v>4</v>
      </c>
      <c r="U157" s="22">
        <v>16.899999999999999</v>
      </c>
      <c r="V157" s="22">
        <v>4.2249999999999996</v>
      </c>
      <c r="W157" s="22">
        <v>0.1515</v>
      </c>
      <c r="X157" s="22">
        <v>4.3765000000000001</v>
      </c>
      <c r="Y157" s="22">
        <v>8.7530000000000001</v>
      </c>
      <c r="Z157" s="14" t="s">
        <v>255</v>
      </c>
      <c r="AA157" s="7" t="s">
        <v>186</v>
      </c>
      <c r="AB157" s="17">
        <v>2</v>
      </c>
      <c r="AC157" s="16" t="s">
        <v>249</v>
      </c>
      <c r="AD157" s="41">
        <f t="shared" si="66"/>
        <v>28.887788778877891</v>
      </c>
      <c r="AI157" s="58">
        <f t="shared" si="77"/>
        <v>8.3043209190000002</v>
      </c>
      <c r="AJ157" s="58">
        <f t="shared" si="78"/>
        <v>0.44867908099999987</v>
      </c>
      <c r="AL157" s="55">
        <f t="shared" si="79"/>
        <v>28.163525259999997</v>
      </c>
      <c r="AM157" s="55">
        <f t="shared" si="80"/>
        <v>8.5335481537799982</v>
      </c>
      <c r="AN157" s="55">
        <f t="shared" si="81"/>
        <v>0.21945184622000191</v>
      </c>
      <c r="AO157" s="55">
        <f t="shared" si="82"/>
        <v>9.749283849857189E-3</v>
      </c>
    </row>
    <row r="158" spans="1:41" ht="28.8" x14ac:dyDescent="0.3">
      <c r="A158" s="11">
        <v>0</v>
      </c>
      <c r="B158" s="19">
        <v>58</v>
      </c>
      <c r="C158" s="16" t="s">
        <v>237</v>
      </c>
      <c r="D158" s="22">
        <v>45</v>
      </c>
      <c r="E158" s="16" t="s">
        <v>430</v>
      </c>
      <c r="F158" s="22">
        <v>4</v>
      </c>
      <c r="G158" s="22" t="s">
        <v>184</v>
      </c>
      <c r="H158" s="22">
        <v>3</v>
      </c>
      <c r="I158" s="22">
        <v>11.8</v>
      </c>
      <c r="J158" s="22">
        <v>332</v>
      </c>
      <c r="K158" s="22">
        <v>0.33200000000000002</v>
      </c>
      <c r="L158" s="61">
        <f t="shared" si="76"/>
        <v>34.728033472803347</v>
      </c>
      <c r="M158" s="22">
        <v>4</v>
      </c>
      <c r="N158" s="22">
        <v>7.8000000000000007</v>
      </c>
      <c r="O158" s="22">
        <v>10</v>
      </c>
      <c r="P158" s="22">
        <v>1</v>
      </c>
      <c r="Q158" s="22">
        <v>3.6</v>
      </c>
      <c r="R158" s="22">
        <v>3.7</v>
      </c>
      <c r="S158" s="22">
        <v>4.0999999999999996</v>
      </c>
      <c r="T158" s="22">
        <v>2.8</v>
      </c>
      <c r="U158" s="22">
        <v>14.2</v>
      </c>
      <c r="V158" s="22">
        <v>3.55</v>
      </c>
      <c r="W158" s="22">
        <v>0.16600000000000001</v>
      </c>
      <c r="X158" s="22">
        <v>3.7159999999999997</v>
      </c>
      <c r="Y158" s="22">
        <v>7.4319999999999995</v>
      </c>
      <c r="Z158" s="14" t="s">
        <v>256</v>
      </c>
      <c r="AA158" s="7" t="s">
        <v>186</v>
      </c>
      <c r="AB158" s="17">
        <v>2</v>
      </c>
      <c r="AC158" s="16" t="s">
        <v>257</v>
      </c>
      <c r="AD158" s="41">
        <f t="shared" si="66"/>
        <v>22.385542168674696</v>
      </c>
      <c r="AI158" s="58">
        <f t="shared" si="77"/>
        <v>8.8867071839999987</v>
      </c>
      <c r="AJ158" s="58">
        <f t="shared" si="78"/>
        <v>-1.4547071839999992</v>
      </c>
      <c r="AL158" s="55">
        <f t="shared" si="79"/>
        <v>27.406303359999995</v>
      </c>
      <c r="AM158" s="55">
        <f t="shared" si="80"/>
        <v>9.0988927155199981</v>
      </c>
      <c r="AN158" s="55">
        <f t="shared" si="81"/>
        <v>-1.6668927155199986</v>
      </c>
      <c r="AO158" s="55">
        <f t="shared" si="82"/>
        <v>1.2242858874488696E-2</v>
      </c>
    </row>
    <row r="159" spans="1:41" ht="28.8" hidden="1" x14ac:dyDescent="0.3">
      <c r="A159" s="11">
        <v>0</v>
      </c>
      <c r="B159" s="19">
        <v>59</v>
      </c>
      <c r="C159" s="16" t="s">
        <v>237</v>
      </c>
      <c r="D159" s="22">
        <v>55</v>
      </c>
      <c r="E159" s="16" t="s">
        <v>189</v>
      </c>
      <c r="F159" s="22">
        <v>4</v>
      </c>
      <c r="G159" s="22" t="s">
        <v>184</v>
      </c>
      <c r="H159" s="22">
        <v>3</v>
      </c>
      <c r="I159" s="22">
        <v>10.5</v>
      </c>
      <c r="J159" s="22">
        <v>377</v>
      </c>
      <c r="K159" s="22">
        <v>0.377</v>
      </c>
      <c r="L159" s="61">
        <f t="shared" si="76"/>
        <v>39.43514644351464</v>
      </c>
      <c r="M159" s="22">
        <v>4</v>
      </c>
      <c r="N159" s="22">
        <v>6.5</v>
      </c>
      <c r="O159" s="22">
        <v>10</v>
      </c>
      <c r="P159" s="22">
        <v>3</v>
      </c>
      <c r="Q159" s="22">
        <v>3.3</v>
      </c>
      <c r="R159" s="22">
        <v>3.6</v>
      </c>
      <c r="S159" s="22">
        <v>4.2</v>
      </c>
      <c r="T159" s="22">
        <v>3.7</v>
      </c>
      <c r="U159" s="22">
        <v>14.8</v>
      </c>
      <c r="V159" s="22">
        <v>3.7</v>
      </c>
      <c r="W159" s="22">
        <v>0.1885</v>
      </c>
      <c r="X159" s="22">
        <v>3.8885000000000001</v>
      </c>
      <c r="Y159" s="22">
        <v>7.7770000000000001</v>
      </c>
      <c r="Z159" s="14" t="s">
        <v>258</v>
      </c>
      <c r="AA159" s="7" t="s">
        <v>186</v>
      </c>
      <c r="AB159" s="17">
        <v>2</v>
      </c>
      <c r="AC159" s="16" t="s">
        <v>257</v>
      </c>
      <c r="AD159" s="41">
        <f t="shared" si="66"/>
        <v>20.628647214854112</v>
      </c>
      <c r="AI159" s="58">
        <f t="shared" si="77"/>
        <v>9.7597440389999992</v>
      </c>
      <c r="AJ159" s="58">
        <f t="shared" si="78"/>
        <v>-1.9827440389999991</v>
      </c>
      <c r="AL159" s="55">
        <f t="shared" si="79"/>
        <v>26.29171006</v>
      </c>
      <c r="AM159" s="55">
        <f t="shared" si="80"/>
        <v>9.9119746926199994</v>
      </c>
      <c r="AN159" s="55">
        <f t="shared" si="81"/>
        <v>-2.1349746926199993</v>
      </c>
      <c r="AO159" s="55">
        <f t="shared" si="82"/>
        <v>1.2745241986138613E-2</v>
      </c>
    </row>
    <row r="160" spans="1:41" ht="28.8" hidden="1" x14ac:dyDescent="0.3">
      <c r="A160" s="11">
        <v>0</v>
      </c>
      <c r="B160" s="19">
        <v>60</v>
      </c>
      <c r="C160" s="16" t="s">
        <v>237</v>
      </c>
      <c r="D160" s="22">
        <v>40</v>
      </c>
      <c r="E160" s="16" t="s">
        <v>27</v>
      </c>
      <c r="F160" s="22">
        <v>1</v>
      </c>
      <c r="G160" s="22" t="s">
        <v>28</v>
      </c>
      <c r="H160" s="22">
        <v>4</v>
      </c>
      <c r="I160" s="22">
        <v>18</v>
      </c>
      <c r="J160" s="22">
        <v>970</v>
      </c>
      <c r="K160" s="22">
        <v>0.97</v>
      </c>
      <c r="L160" s="20">
        <f t="shared" ref="L160:L161" si="83">K160/0.011</f>
        <v>88.181818181818187</v>
      </c>
      <c r="M160" s="22">
        <v>2.5</v>
      </c>
      <c r="N160" s="22">
        <v>15.5</v>
      </c>
      <c r="O160" s="22">
        <v>10</v>
      </c>
      <c r="P160" s="22">
        <v>3</v>
      </c>
      <c r="Q160" s="22">
        <v>6.6</v>
      </c>
      <c r="R160" s="22">
        <v>7.1</v>
      </c>
      <c r="S160" s="22">
        <v>2.4</v>
      </c>
      <c r="T160" s="22">
        <v>7.4</v>
      </c>
      <c r="U160" s="22">
        <v>23.5</v>
      </c>
      <c r="V160" s="22">
        <v>5.875</v>
      </c>
      <c r="W160" s="22">
        <v>0.48499999999999999</v>
      </c>
      <c r="X160" s="22">
        <v>6.36</v>
      </c>
      <c r="Y160" s="22">
        <v>12.72</v>
      </c>
      <c r="Z160" s="14" t="s">
        <v>259</v>
      </c>
      <c r="AA160" s="7" t="s">
        <v>186</v>
      </c>
      <c r="AB160" s="17">
        <v>2</v>
      </c>
      <c r="AC160" s="16" t="s">
        <v>260</v>
      </c>
      <c r="AD160" s="41">
        <f t="shared" si="66"/>
        <v>13.113402061855671</v>
      </c>
      <c r="AI160" s="58">
        <f t="shared" si="77"/>
        <v>17.780351899999999</v>
      </c>
      <c r="AJ160" s="58">
        <f t="shared" si="78"/>
        <v>-5.0603518999999988</v>
      </c>
      <c r="AL160" s="55">
        <f t="shared" si="79"/>
        <v>18.466825999999998</v>
      </c>
      <c r="AM160" s="55">
        <f t="shared" si="80"/>
        <v>17.912821219999998</v>
      </c>
      <c r="AN160" s="55">
        <f t="shared" si="81"/>
        <v>-5.1928212199999972</v>
      </c>
      <c r="AO160" s="55">
        <f t="shared" si="82"/>
        <v>1.4082406619496852E-2</v>
      </c>
    </row>
    <row r="161" spans="1:41" ht="28.8" hidden="1" x14ac:dyDescent="0.3">
      <c r="A161" s="11">
        <v>0</v>
      </c>
      <c r="B161" s="19">
        <v>61</v>
      </c>
      <c r="C161" s="16" t="s">
        <v>237</v>
      </c>
      <c r="D161" s="22">
        <v>15</v>
      </c>
      <c r="E161" s="16" t="s">
        <v>27</v>
      </c>
      <c r="F161" s="22">
        <v>1</v>
      </c>
      <c r="G161" s="22" t="s">
        <v>205</v>
      </c>
      <c r="H161" s="22">
        <v>2</v>
      </c>
      <c r="I161" s="22">
        <v>11.6</v>
      </c>
      <c r="J161" s="22">
        <v>268</v>
      </c>
      <c r="K161" s="22">
        <v>0.26800000000000002</v>
      </c>
      <c r="L161" s="20">
        <f t="shared" si="83"/>
        <v>24.363636363636367</v>
      </c>
      <c r="M161" s="22">
        <v>2.2000000000000002</v>
      </c>
      <c r="N161" s="22">
        <v>9.3999999999999986</v>
      </c>
      <c r="O161" s="22">
        <v>10</v>
      </c>
      <c r="P161" s="22">
        <v>3</v>
      </c>
      <c r="Q161" s="22">
        <v>4.8</v>
      </c>
      <c r="R161" s="22">
        <v>5</v>
      </c>
      <c r="S161" s="22">
        <v>5.2</v>
      </c>
      <c r="T161" s="22">
        <v>4.4000000000000004</v>
      </c>
      <c r="U161" s="22">
        <v>19.399999999999999</v>
      </c>
      <c r="V161" s="22">
        <v>4.8499999999999996</v>
      </c>
      <c r="W161" s="22">
        <v>0.13400000000000001</v>
      </c>
      <c r="X161" s="22">
        <v>4.984</v>
      </c>
      <c r="Y161" s="22">
        <v>9.968</v>
      </c>
      <c r="Z161" s="14" t="s">
        <v>261</v>
      </c>
      <c r="AA161" s="7" t="s">
        <v>186</v>
      </c>
      <c r="AB161" s="17">
        <v>2</v>
      </c>
      <c r="AC161" s="16" t="s">
        <v>260</v>
      </c>
      <c r="AD161" s="41">
        <f t="shared" si="66"/>
        <v>37.194029850746269</v>
      </c>
      <c r="AI161" s="58">
        <f t="shared" si="77"/>
        <v>7.5808127840000008</v>
      </c>
      <c r="AJ161" s="58">
        <f t="shared" si="78"/>
        <v>2.3871872159999992</v>
      </c>
      <c r="AL161" s="55">
        <f t="shared" si="79"/>
        <v>29.118047359999998</v>
      </c>
      <c r="AM161" s="55">
        <f t="shared" si="80"/>
        <v>7.8036366924800005</v>
      </c>
      <c r="AN161" s="55">
        <f t="shared" si="81"/>
        <v>2.1643633075199995</v>
      </c>
      <c r="AO161" s="55">
        <f t="shared" si="82"/>
        <v>7.8286884956661317E-3</v>
      </c>
    </row>
    <row r="162" spans="1:41" ht="28.8" hidden="1" x14ac:dyDescent="0.3">
      <c r="A162" s="11">
        <v>0</v>
      </c>
      <c r="B162" s="19">
        <v>62</v>
      </c>
      <c r="C162" s="27" t="s">
        <v>237</v>
      </c>
      <c r="D162" s="5">
        <v>5</v>
      </c>
      <c r="E162" s="27" t="s">
        <v>38</v>
      </c>
      <c r="F162" s="5">
        <v>2</v>
      </c>
      <c r="G162" s="5" t="s">
        <v>184</v>
      </c>
      <c r="H162" s="5">
        <v>3</v>
      </c>
      <c r="I162" s="5">
        <v>15</v>
      </c>
      <c r="J162" s="5">
        <v>620</v>
      </c>
      <c r="K162" s="5">
        <v>0.62</v>
      </c>
      <c r="L162" s="20">
        <f>K162/0.0083</f>
        <v>74.698795180722897</v>
      </c>
      <c r="M162" s="5">
        <v>4</v>
      </c>
      <c r="N162" s="5">
        <v>11</v>
      </c>
      <c r="O162" s="5">
        <v>10</v>
      </c>
      <c r="P162" s="5">
        <v>3</v>
      </c>
      <c r="Q162" s="5">
        <v>6.2</v>
      </c>
      <c r="R162" s="5">
        <v>7.6</v>
      </c>
      <c r="S162" s="5">
        <v>7</v>
      </c>
      <c r="T162" s="5">
        <v>8.6999999999999993</v>
      </c>
      <c r="U162" s="22">
        <v>29.5</v>
      </c>
      <c r="V162" s="5">
        <v>7.375</v>
      </c>
      <c r="W162" s="5">
        <v>0.31</v>
      </c>
      <c r="X162" s="5">
        <v>7.6849999999999996</v>
      </c>
      <c r="Y162" s="5">
        <v>15.37</v>
      </c>
      <c r="Z162" s="6" t="s">
        <v>262</v>
      </c>
      <c r="AA162" s="7" t="s">
        <v>186</v>
      </c>
      <c r="AB162" s="7">
        <v>2</v>
      </c>
      <c r="AC162" s="27" t="s">
        <v>263</v>
      </c>
      <c r="AD162" s="41">
        <f t="shared" si="66"/>
        <v>24.79032258064516</v>
      </c>
      <c r="AE162" s="5"/>
      <c r="AI162" s="58">
        <f t="shared" si="77"/>
        <v>13.829660399999998</v>
      </c>
      <c r="AJ162" s="58">
        <f t="shared" si="78"/>
        <v>1.5403396000000011</v>
      </c>
      <c r="AL162" s="55">
        <f t="shared" si="79"/>
        <v>21.542415999999999</v>
      </c>
      <c r="AM162" s="55">
        <f t="shared" si="80"/>
        <v>13.356297919999999</v>
      </c>
      <c r="AN162" s="55">
        <f t="shared" si="81"/>
        <v>2.0137020799999998</v>
      </c>
      <c r="AO162" s="55">
        <f t="shared" si="82"/>
        <v>8.6898490045543269E-3</v>
      </c>
    </row>
    <row r="163" spans="1:41" ht="28.8" hidden="1" x14ac:dyDescent="0.3">
      <c r="A163" s="11">
        <v>0</v>
      </c>
      <c r="B163" s="19">
        <v>63</v>
      </c>
      <c r="C163" s="16" t="s">
        <v>237</v>
      </c>
      <c r="D163" s="22">
        <v>10</v>
      </c>
      <c r="E163" s="16" t="s">
        <v>38</v>
      </c>
      <c r="F163" s="22">
        <v>2</v>
      </c>
      <c r="G163" s="22" t="s">
        <v>28</v>
      </c>
      <c r="H163" s="22">
        <v>4</v>
      </c>
      <c r="I163" s="22">
        <v>14.8</v>
      </c>
      <c r="J163" s="22">
        <v>627</v>
      </c>
      <c r="K163" s="22">
        <v>0.627</v>
      </c>
      <c r="L163" s="20">
        <f>K163/0.00957</f>
        <v>65.517241379310349</v>
      </c>
      <c r="M163" s="22">
        <v>3</v>
      </c>
      <c r="N163" s="22">
        <v>11.8</v>
      </c>
      <c r="O163" s="22">
        <v>5</v>
      </c>
      <c r="P163" s="22">
        <v>3</v>
      </c>
      <c r="Q163" s="22">
        <v>6.1</v>
      </c>
      <c r="R163" s="22">
        <v>5.5</v>
      </c>
      <c r="S163" s="22">
        <v>6.9</v>
      </c>
      <c r="T163" s="22">
        <v>6.6</v>
      </c>
      <c r="U163" s="22">
        <v>25.1</v>
      </c>
      <c r="V163" s="22">
        <v>6.2750000000000004</v>
      </c>
      <c r="W163" s="22">
        <v>0.3135</v>
      </c>
      <c r="X163" s="22">
        <v>6.5885000000000007</v>
      </c>
      <c r="Y163" s="22">
        <v>13.177000000000001</v>
      </c>
      <c r="Z163" s="14" t="s">
        <v>264</v>
      </c>
      <c r="AA163" s="7" t="s">
        <v>186</v>
      </c>
      <c r="AB163" s="17">
        <v>2</v>
      </c>
      <c r="AC163" s="27" t="s">
        <v>263</v>
      </c>
      <c r="AD163" s="41">
        <f t="shared" si="66"/>
        <v>21.015948963317385</v>
      </c>
      <c r="AE163" s="5"/>
      <c r="AI163" s="58">
        <f t="shared" si="77"/>
        <v>13.930785038999998</v>
      </c>
      <c r="AJ163" s="58">
        <f t="shared" si="78"/>
        <v>-0.75378503899999671</v>
      </c>
      <c r="AL163" s="55">
        <f t="shared" si="79"/>
        <v>21.43735006</v>
      </c>
      <c r="AM163" s="55">
        <f t="shared" si="80"/>
        <v>13.44121848762</v>
      </c>
      <c r="AN163" s="55">
        <f t="shared" si="81"/>
        <v>-0.26421848761999911</v>
      </c>
      <c r="AO163" s="55">
        <f t="shared" si="82"/>
        <v>1.0200514902952113E-2</v>
      </c>
    </row>
    <row r="164" spans="1:41" ht="28.8" x14ac:dyDescent="0.3">
      <c r="A164" s="11">
        <v>0</v>
      </c>
      <c r="B164" s="19">
        <v>64</v>
      </c>
      <c r="C164" s="16" t="s">
        <v>183</v>
      </c>
      <c r="D164" s="22">
        <v>10</v>
      </c>
      <c r="E164" s="16" t="s">
        <v>430</v>
      </c>
      <c r="F164" s="22">
        <v>4</v>
      </c>
      <c r="G164" s="22" t="s">
        <v>184</v>
      </c>
      <c r="H164" s="22">
        <v>3</v>
      </c>
      <c r="I164" s="22">
        <v>12.1</v>
      </c>
      <c r="J164" s="22">
        <v>399</v>
      </c>
      <c r="K164" s="22">
        <v>0.39900000000000002</v>
      </c>
      <c r="L164" s="61">
        <f>K164/0.00956</f>
        <v>41.736401673640167</v>
      </c>
      <c r="M164" s="22">
        <v>2.5</v>
      </c>
      <c r="N164" s="22">
        <v>9.6</v>
      </c>
      <c r="O164" s="22">
        <v>10</v>
      </c>
      <c r="P164" s="22">
        <v>1</v>
      </c>
      <c r="Q164" s="22">
        <v>4.3</v>
      </c>
      <c r="R164" s="22">
        <v>3.6</v>
      </c>
      <c r="S164" s="22">
        <v>3.8</v>
      </c>
      <c r="T164" s="22">
        <v>4.5999999999999996</v>
      </c>
      <c r="U164" s="22">
        <v>16.299999999999997</v>
      </c>
      <c r="V164" s="22">
        <v>4.0749999999999993</v>
      </c>
      <c r="W164" s="22">
        <v>0.19950000000000001</v>
      </c>
      <c r="X164" s="22">
        <v>4.2744999999999997</v>
      </c>
      <c r="Y164" s="22">
        <v>8.5489999999999995</v>
      </c>
      <c r="Z164" s="14" t="s">
        <v>265</v>
      </c>
      <c r="AA164" s="7" t="s">
        <v>186</v>
      </c>
      <c r="AB164" s="17">
        <v>2</v>
      </c>
      <c r="AC164" s="16" t="s">
        <v>266</v>
      </c>
      <c r="AD164" s="41">
        <f t="shared" si="66"/>
        <v>21.426065162907264</v>
      </c>
      <c r="AI164" s="58">
        <f t="shared" si="77"/>
        <v>10.172987990999999</v>
      </c>
      <c r="AJ164" s="58">
        <f t="shared" si="78"/>
        <v>-1.6239879909999999</v>
      </c>
      <c r="AL164" s="55">
        <f t="shared" si="79"/>
        <v>25.773536139999997</v>
      </c>
      <c r="AM164" s="55">
        <f t="shared" si="80"/>
        <v>10.28364091986</v>
      </c>
      <c r="AN164" s="55">
        <f t="shared" si="81"/>
        <v>-1.7346409198600004</v>
      </c>
      <c r="AO164" s="55">
        <f t="shared" si="82"/>
        <v>1.2029057105930519E-2</v>
      </c>
    </row>
    <row r="165" spans="1:41" ht="28.8" x14ac:dyDescent="0.3">
      <c r="A165" s="11">
        <v>0</v>
      </c>
      <c r="B165" s="19">
        <v>65</v>
      </c>
      <c r="C165" s="16" t="s">
        <v>183</v>
      </c>
      <c r="D165" s="22">
        <v>15</v>
      </c>
      <c r="E165" s="16" t="s">
        <v>193</v>
      </c>
      <c r="F165" s="22">
        <v>3</v>
      </c>
      <c r="G165" s="22" t="s">
        <v>184</v>
      </c>
      <c r="H165" s="22">
        <v>3</v>
      </c>
      <c r="I165" s="22">
        <v>13.6</v>
      </c>
      <c r="J165" s="22">
        <v>321</v>
      </c>
      <c r="K165" s="22">
        <v>0.32100000000000001</v>
      </c>
      <c r="L165" s="61">
        <f>K165/0.0078</f>
        <v>41.153846153846153</v>
      </c>
      <c r="M165" s="22">
        <v>2.5</v>
      </c>
      <c r="N165" s="22">
        <v>11.1</v>
      </c>
      <c r="O165" s="22">
        <v>10</v>
      </c>
      <c r="P165" s="22">
        <v>1</v>
      </c>
      <c r="Q165" s="22">
        <v>4.2</v>
      </c>
      <c r="R165" s="22">
        <v>4.8</v>
      </c>
      <c r="S165" s="22">
        <v>3</v>
      </c>
      <c r="T165" s="22">
        <v>2.9</v>
      </c>
      <c r="U165" s="22">
        <v>14.9</v>
      </c>
      <c r="V165" s="22">
        <v>3.7250000000000001</v>
      </c>
      <c r="W165" s="22">
        <v>0.1605</v>
      </c>
      <c r="X165" s="22">
        <v>3.8855</v>
      </c>
      <c r="Y165" s="22">
        <v>7.7709999999999999</v>
      </c>
      <c r="Z165" s="14" t="s">
        <v>267</v>
      </c>
      <c r="AA165" s="7" t="s">
        <v>186</v>
      </c>
      <c r="AB165" s="17">
        <v>2</v>
      </c>
      <c r="AC165" s="16" t="s">
        <v>266</v>
      </c>
      <c r="AD165" s="41">
        <f t="shared" si="66"/>
        <v>24.208722741433021</v>
      </c>
      <c r="AI165" s="58">
        <f t="shared" si="77"/>
        <v>8.6676254309999994</v>
      </c>
      <c r="AJ165" s="58">
        <f t="shared" si="78"/>
        <v>-0.89662543099999947</v>
      </c>
      <c r="AL165" s="55">
        <f t="shared" si="79"/>
        <v>27.689933739999997</v>
      </c>
      <c r="AM165" s="55">
        <f t="shared" si="80"/>
        <v>8.8884687305399996</v>
      </c>
      <c r="AN165" s="55">
        <f t="shared" si="81"/>
        <v>-1.1174687305399997</v>
      </c>
      <c r="AO165" s="55">
        <f t="shared" si="82"/>
        <v>1.1437998623780723E-2</v>
      </c>
    </row>
    <row r="166" spans="1:41" ht="28.8" hidden="1" x14ac:dyDescent="0.3">
      <c r="A166" s="11">
        <v>0</v>
      </c>
      <c r="B166" s="19">
        <v>66</v>
      </c>
      <c r="C166" s="16" t="s">
        <v>183</v>
      </c>
      <c r="D166" s="22">
        <v>10</v>
      </c>
      <c r="E166" s="16" t="s">
        <v>189</v>
      </c>
      <c r="F166" s="22">
        <v>4</v>
      </c>
      <c r="G166" s="22" t="s">
        <v>28</v>
      </c>
      <c r="H166" s="22">
        <v>3</v>
      </c>
      <c r="I166" s="22">
        <v>10.1</v>
      </c>
      <c r="J166" s="22">
        <v>505</v>
      </c>
      <c r="K166" s="22">
        <v>0.505</v>
      </c>
      <c r="L166" s="61">
        <f t="shared" ref="L166:L167" si="84">K166/0.00956</f>
        <v>52.824267782426773</v>
      </c>
      <c r="M166" s="22">
        <v>2</v>
      </c>
      <c r="N166" s="22">
        <v>8.1</v>
      </c>
      <c r="O166" s="22">
        <v>0</v>
      </c>
      <c r="P166" s="22">
        <v>0</v>
      </c>
      <c r="Q166" s="22">
        <v>6.6</v>
      </c>
      <c r="R166" s="22">
        <v>5.4</v>
      </c>
      <c r="S166" s="22">
        <v>5</v>
      </c>
      <c r="T166" s="22">
        <v>5.3</v>
      </c>
      <c r="U166" s="22">
        <v>22.3</v>
      </c>
      <c r="V166" s="22">
        <v>5.5750000000000002</v>
      </c>
      <c r="W166" s="22">
        <v>0.2525</v>
      </c>
      <c r="X166" s="22">
        <v>5.8275000000000006</v>
      </c>
      <c r="Y166" s="22">
        <v>11.655000000000001</v>
      </c>
      <c r="Z166" s="14" t="s">
        <v>268</v>
      </c>
      <c r="AA166" s="7" t="s">
        <v>186</v>
      </c>
      <c r="AB166" s="17">
        <v>2</v>
      </c>
      <c r="AC166" s="16" t="s">
        <v>266</v>
      </c>
      <c r="AD166" s="41">
        <f t="shared" si="66"/>
        <v>23.079207920792083</v>
      </c>
      <c r="AI166" s="58">
        <f t="shared" si="77"/>
        <v>12.039124774999999</v>
      </c>
      <c r="AJ166" s="58">
        <f t="shared" si="78"/>
        <v>-0.38412477499999831</v>
      </c>
      <c r="AL166" s="55">
        <f t="shared" si="79"/>
        <v>23.523003499999998</v>
      </c>
      <c r="AM166" s="55">
        <f t="shared" si="80"/>
        <v>11.879116767499999</v>
      </c>
      <c r="AN166" s="55">
        <f t="shared" si="81"/>
        <v>-0.2241167674999982</v>
      </c>
      <c r="AO166" s="55">
        <f t="shared" si="82"/>
        <v>1.0192292378807376E-2</v>
      </c>
    </row>
    <row r="167" spans="1:41" ht="28.8" hidden="1" x14ac:dyDescent="0.3">
      <c r="A167" s="11">
        <v>0</v>
      </c>
      <c r="B167" s="19">
        <v>67</v>
      </c>
      <c r="C167" s="16" t="s">
        <v>183</v>
      </c>
      <c r="D167" s="22">
        <v>15</v>
      </c>
      <c r="E167" s="16" t="s">
        <v>189</v>
      </c>
      <c r="F167" s="22">
        <v>4</v>
      </c>
      <c r="G167" s="22" t="s">
        <v>184</v>
      </c>
      <c r="H167" s="22">
        <v>3</v>
      </c>
      <c r="I167" s="22">
        <v>12.1</v>
      </c>
      <c r="J167" s="22">
        <v>450</v>
      </c>
      <c r="K167" s="22">
        <v>0.45</v>
      </c>
      <c r="L167" s="61">
        <f t="shared" si="84"/>
        <v>47.071129707112966</v>
      </c>
      <c r="M167" s="22">
        <v>2.5</v>
      </c>
      <c r="N167" s="22">
        <v>9.6</v>
      </c>
      <c r="O167" s="22">
        <v>0</v>
      </c>
      <c r="P167" s="22">
        <v>0</v>
      </c>
      <c r="Q167" s="22">
        <v>5.5</v>
      </c>
      <c r="R167" s="22">
        <v>5.6</v>
      </c>
      <c r="S167" s="22">
        <v>5.6</v>
      </c>
      <c r="T167" s="22">
        <v>4.3</v>
      </c>
      <c r="U167" s="22">
        <v>21</v>
      </c>
      <c r="V167" s="22">
        <v>5.25</v>
      </c>
      <c r="W167" s="22">
        <v>0.22500000000000001</v>
      </c>
      <c r="X167" s="22">
        <v>5.4749999999999996</v>
      </c>
      <c r="Y167" s="22">
        <v>10.95</v>
      </c>
      <c r="Z167" s="14" t="s">
        <v>269</v>
      </c>
      <c r="AA167" s="7" t="s">
        <v>186</v>
      </c>
      <c r="AB167" s="17">
        <v>2</v>
      </c>
      <c r="AC167" s="16" t="s">
        <v>266</v>
      </c>
      <c r="AD167" s="41">
        <f t="shared" si="66"/>
        <v>24.333333333333332</v>
      </c>
      <c r="AI167" s="58">
        <f t="shared" si="77"/>
        <v>11.096677499999998</v>
      </c>
      <c r="AJ167" s="58">
        <f t="shared" si="78"/>
        <v>-0.14667749999999913</v>
      </c>
      <c r="AL167" s="55">
        <f t="shared" si="79"/>
        <v>24.639849999999996</v>
      </c>
      <c r="AM167" s="55">
        <f t="shared" si="80"/>
        <v>11.087932499999999</v>
      </c>
      <c r="AN167" s="55">
        <f t="shared" si="81"/>
        <v>-0.13793249999999979</v>
      </c>
      <c r="AO167" s="55">
        <f t="shared" si="82"/>
        <v>1.0125965753424657E-2</v>
      </c>
    </row>
    <row r="168" spans="1:41" ht="28.8" x14ac:dyDescent="0.3">
      <c r="A168" s="11">
        <v>0</v>
      </c>
      <c r="B168" s="19">
        <v>68</v>
      </c>
      <c r="C168" s="16" t="s">
        <v>183</v>
      </c>
      <c r="D168" s="22">
        <v>25</v>
      </c>
      <c r="E168" s="16" t="s">
        <v>193</v>
      </c>
      <c r="F168" s="22">
        <v>3</v>
      </c>
      <c r="G168" s="22" t="s">
        <v>184</v>
      </c>
      <c r="H168" s="22">
        <v>3</v>
      </c>
      <c r="I168" s="22">
        <v>13.1</v>
      </c>
      <c r="J168" s="22">
        <v>379</v>
      </c>
      <c r="K168" s="22">
        <v>0.379</v>
      </c>
      <c r="L168" s="61">
        <f>K168/0.0078</f>
        <v>48.589743589743591</v>
      </c>
      <c r="M168" s="22">
        <v>3</v>
      </c>
      <c r="N168" s="22">
        <v>10.1</v>
      </c>
      <c r="O168" s="22">
        <v>10</v>
      </c>
      <c r="P168" s="22">
        <v>1</v>
      </c>
      <c r="Q168" s="22">
        <v>4.5</v>
      </c>
      <c r="R168" s="22">
        <v>5.2</v>
      </c>
      <c r="S168" s="22">
        <v>3.4</v>
      </c>
      <c r="T168" s="22">
        <v>2.6</v>
      </c>
      <c r="U168" s="22">
        <v>15.7</v>
      </c>
      <c r="V168" s="22">
        <v>3.9249999999999998</v>
      </c>
      <c r="W168" s="22">
        <v>0.1895</v>
      </c>
      <c r="X168" s="22">
        <v>4.1144999999999996</v>
      </c>
      <c r="Y168" s="22">
        <v>8.2289999999999992</v>
      </c>
      <c r="Z168" s="14" t="s">
        <v>270</v>
      </c>
      <c r="AA168" s="7" t="s">
        <v>186</v>
      </c>
      <c r="AB168" s="17">
        <v>2</v>
      </c>
      <c r="AC168" s="16" t="s">
        <v>266</v>
      </c>
      <c r="AD168" s="41">
        <f t="shared" si="66"/>
        <v>21.712401055408968</v>
      </c>
      <c r="AI168" s="58">
        <f t="shared" si="77"/>
        <v>9.7976800309999987</v>
      </c>
      <c r="AJ168" s="58">
        <f t="shared" si="78"/>
        <v>-1.5686800309999995</v>
      </c>
      <c r="AL168" s="55">
        <f t="shared" si="79"/>
        <v>26.243877739999999</v>
      </c>
      <c r="AM168" s="55">
        <f t="shared" si="80"/>
        <v>9.94642966346</v>
      </c>
      <c r="AN168" s="55">
        <f t="shared" si="81"/>
        <v>-1.7174296634600008</v>
      </c>
      <c r="AO168" s="55">
        <f t="shared" si="82"/>
        <v>1.2087045404617816E-2</v>
      </c>
    </row>
    <row r="169" spans="1:41" ht="28.8" x14ac:dyDescent="0.3">
      <c r="A169" s="11">
        <v>0</v>
      </c>
      <c r="B169" s="19">
        <v>69</v>
      </c>
      <c r="C169" s="16" t="s">
        <v>271</v>
      </c>
      <c r="D169" s="22">
        <v>0</v>
      </c>
      <c r="E169" s="16" t="s">
        <v>38</v>
      </c>
      <c r="F169" s="22">
        <v>2</v>
      </c>
      <c r="G169" s="22" t="s">
        <v>205</v>
      </c>
      <c r="H169" s="22">
        <v>2</v>
      </c>
      <c r="I169" s="22">
        <v>11.8</v>
      </c>
      <c r="J169" s="22">
        <v>374</v>
      </c>
      <c r="K169" s="22">
        <v>0.374</v>
      </c>
      <c r="L169" s="20">
        <f>K169/0.006</f>
        <v>62.333333333333329</v>
      </c>
      <c r="M169" s="22">
        <v>3</v>
      </c>
      <c r="N169" s="22">
        <v>8.8000000000000007</v>
      </c>
      <c r="O169" s="22">
        <v>10</v>
      </c>
      <c r="P169" s="22">
        <v>1</v>
      </c>
      <c r="Q169" s="22">
        <v>4.3</v>
      </c>
      <c r="R169" s="22">
        <v>4.8</v>
      </c>
      <c r="S169" s="22">
        <v>5.0999999999999996</v>
      </c>
      <c r="T169" s="22">
        <v>4.9000000000000004</v>
      </c>
      <c r="U169" s="22">
        <v>19.100000000000001</v>
      </c>
      <c r="V169" s="22">
        <v>4.7750000000000004</v>
      </c>
      <c r="W169" s="22">
        <v>0.187</v>
      </c>
      <c r="X169" s="22">
        <v>4.9620000000000006</v>
      </c>
      <c r="Y169" s="22">
        <v>9.9240000000000013</v>
      </c>
      <c r="Z169" s="14" t="s">
        <v>272</v>
      </c>
      <c r="AA169" s="7" t="s">
        <v>186</v>
      </c>
      <c r="AB169" s="17">
        <v>2</v>
      </c>
      <c r="AC169" s="16" t="s">
        <v>273</v>
      </c>
      <c r="AD169" s="41">
        <f t="shared" si="66"/>
        <v>26.534759358288774</v>
      </c>
      <c r="AI169" s="58">
        <f t="shared" si="77"/>
        <v>9.7027019159999988</v>
      </c>
      <c r="AJ169" s="58">
        <f t="shared" si="78"/>
        <v>0.2212980840000025</v>
      </c>
      <c r="AL169" s="55">
        <f t="shared" si="79"/>
        <v>26.363730639999996</v>
      </c>
      <c r="AM169" s="55">
        <f t="shared" si="80"/>
        <v>9.8600352593599982</v>
      </c>
      <c r="AN169" s="55">
        <f t="shared" si="81"/>
        <v>6.3964740640003015E-2</v>
      </c>
      <c r="AO169" s="55">
        <f t="shared" si="82"/>
        <v>9.9355454044336936E-3</v>
      </c>
    </row>
    <row r="170" spans="1:41" ht="28.8" hidden="1" x14ac:dyDescent="0.3">
      <c r="A170" s="11">
        <v>0</v>
      </c>
      <c r="B170" s="19">
        <v>70</v>
      </c>
      <c r="C170" s="16" t="s">
        <v>271</v>
      </c>
      <c r="D170" s="22">
        <v>0</v>
      </c>
      <c r="E170" s="16" t="s">
        <v>27</v>
      </c>
      <c r="F170" s="22">
        <v>1</v>
      </c>
      <c r="G170" s="22" t="s">
        <v>184</v>
      </c>
      <c r="H170" s="22">
        <v>3</v>
      </c>
      <c r="I170" s="22">
        <v>10.8</v>
      </c>
      <c r="J170" s="22">
        <v>320</v>
      </c>
      <c r="K170" s="22">
        <v>0.32</v>
      </c>
      <c r="L170" s="20">
        <f>K170/0.011</f>
        <v>29.090909090909093</v>
      </c>
      <c r="M170" s="22">
        <v>2</v>
      </c>
      <c r="N170" s="22">
        <v>8.8000000000000007</v>
      </c>
      <c r="O170" s="22">
        <v>0</v>
      </c>
      <c r="P170" s="22">
        <v>0</v>
      </c>
      <c r="Q170" s="22">
        <v>3.9</v>
      </c>
      <c r="R170" s="22">
        <v>4.4000000000000004</v>
      </c>
      <c r="S170" s="22">
        <v>5.2</v>
      </c>
      <c r="T170" s="22">
        <v>4.3</v>
      </c>
      <c r="U170" s="22">
        <v>17.8</v>
      </c>
      <c r="V170" s="22">
        <v>4.45</v>
      </c>
      <c r="W170" s="22">
        <v>0.16</v>
      </c>
      <c r="X170" s="22">
        <v>4.6100000000000003</v>
      </c>
      <c r="Y170" s="22">
        <v>9.2200000000000006</v>
      </c>
      <c r="Z170" s="14" t="s">
        <v>274</v>
      </c>
      <c r="AA170" s="7" t="s">
        <v>186</v>
      </c>
      <c r="AB170" s="17">
        <v>2</v>
      </c>
      <c r="AC170" s="16" t="s">
        <v>275</v>
      </c>
      <c r="AD170" s="41">
        <f t="shared" si="66"/>
        <v>28.8125</v>
      </c>
      <c r="AI170" s="58">
        <f t="shared" si="77"/>
        <v>8.6475983999999979</v>
      </c>
      <c r="AJ170" s="58">
        <f t="shared" si="78"/>
        <v>0.57240160000000273</v>
      </c>
      <c r="AL170" s="55">
        <f t="shared" si="79"/>
        <v>27.715935999999996</v>
      </c>
      <c r="AM170" s="55">
        <f t="shared" si="80"/>
        <v>8.8690995199999989</v>
      </c>
      <c r="AN170" s="55">
        <f t="shared" si="81"/>
        <v>0.35090048000000174</v>
      </c>
      <c r="AO170" s="55">
        <f t="shared" si="82"/>
        <v>9.6194137960954433E-3</v>
      </c>
    </row>
    <row r="171" spans="1:41" ht="28.8" x14ac:dyDescent="0.3">
      <c r="A171" s="11">
        <v>0</v>
      </c>
      <c r="B171" s="19">
        <v>71</v>
      </c>
      <c r="C171" s="16" t="s">
        <v>271</v>
      </c>
      <c r="D171" s="22">
        <v>0</v>
      </c>
      <c r="E171" s="16" t="s">
        <v>193</v>
      </c>
      <c r="F171" s="22">
        <v>3</v>
      </c>
      <c r="G171" s="22" t="s">
        <v>184</v>
      </c>
      <c r="H171" s="22">
        <v>3</v>
      </c>
      <c r="I171" s="22">
        <v>11.7</v>
      </c>
      <c r="J171" s="22">
        <v>285</v>
      </c>
      <c r="K171" s="22">
        <v>0.28499999999999998</v>
      </c>
      <c r="L171" s="61">
        <f t="shared" ref="L171:L174" si="85">K171/0.0078</f>
        <v>36.53846153846154</v>
      </c>
      <c r="M171" s="22">
        <v>2.5</v>
      </c>
      <c r="N171" s="22">
        <v>9.1999999999999993</v>
      </c>
      <c r="O171" s="22">
        <v>10</v>
      </c>
      <c r="P171" s="22">
        <v>1</v>
      </c>
      <c r="Q171" s="22">
        <v>3</v>
      </c>
      <c r="R171" s="22">
        <v>3.3</v>
      </c>
      <c r="S171" s="22">
        <v>2.6</v>
      </c>
      <c r="T171" s="22">
        <v>3.4</v>
      </c>
      <c r="U171" s="22">
        <v>12.3</v>
      </c>
      <c r="V171" s="22">
        <v>3.0750000000000002</v>
      </c>
      <c r="W171" s="22">
        <v>0.14249999999999999</v>
      </c>
      <c r="X171" s="22">
        <v>3.2175000000000002</v>
      </c>
      <c r="Y171" s="22">
        <v>6.4350000000000005</v>
      </c>
      <c r="Z171" s="14" t="s">
        <v>276</v>
      </c>
      <c r="AA171" s="7" t="s">
        <v>186</v>
      </c>
      <c r="AB171" s="17">
        <v>2</v>
      </c>
      <c r="AC171" s="16" t="s">
        <v>275</v>
      </c>
      <c r="AD171" s="41">
        <f t="shared" si="66"/>
        <v>22.578947368421055</v>
      </c>
      <c r="AI171" s="58">
        <f t="shared" si="77"/>
        <v>7.9350489749999999</v>
      </c>
      <c r="AJ171" s="58">
        <f t="shared" si="78"/>
        <v>-1.5000489749999995</v>
      </c>
      <c r="AL171" s="55">
        <f t="shared" si="79"/>
        <v>28.648871499999998</v>
      </c>
      <c r="AM171" s="55">
        <f t="shared" si="80"/>
        <v>8.164928377499999</v>
      </c>
      <c r="AN171" s="55">
        <f t="shared" si="81"/>
        <v>-1.7299283774999985</v>
      </c>
      <c r="AO171" s="55">
        <f t="shared" si="82"/>
        <v>1.2688311386946385E-2</v>
      </c>
    </row>
    <row r="172" spans="1:41" ht="28.8" x14ac:dyDescent="0.3">
      <c r="A172" s="11">
        <v>0</v>
      </c>
      <c r="B172" s="19">
        <v>72</v>
      </c>
      <c r="C172" s="16" t="s">
        <v>271</v>
      </c>
      <c r="D172" s="22">
        <v>95</v>
      </c>
      <c r="E172" s="16" t="s">
        <v>193</v>
      </c>
      <c r="F172" s="22">
        <v>3</v>
      </c>
      <c r="G172" s="22" t="s">
        <v>184</v>
      </c>
      <c r="H172" s="22">
        <v>3</v>
      </c>
      <c r="I172" s="22">
        <v>15.2</v>
      </c>
      <c r="J172" s="22">
        <v>348</v>
      </c>
      <c r="K172" s="22">
        <v>0.34799999999999998</v>
      </c>
      <c r="L172" s="61">
        <f t="shared" si="85"/>
        <v>44.615384615384613</v>
      </c>
      <c r="M172" s="22">
        <v>3</v>
      </c>
      <c r="N172" s="22">
        <v>12.2</v>
      </c>
      <c r="O172" s="22">
        <v>10</v>
      </c>
      <c r="P172" s="22">
        <v>1</v>
      </c>
      <c r="Q172" s="22">
        <v>2.5</v>
      </c>
      <c r="R172" s="22">
        <v>3.8</v>
      </c>
      <c r="S172" s="22">
        <v>3.2</v>
      </c>
      <c r="T172" s="22">
        <v>3.2</v>
      </c>
      <c r="U172" s="22">
        <v>12.7</v>
      </c>
      <c r="V172" s="22">
        <v>3.1749999999999998</v>
      </c>
      <c r="W172" s="22">
        <v>0.17399999999999999</v>
      </c>
      <c r="X172" s="22">
        <v>3.3489999999999998</v>
      </c>
      <c r="Y172" s="22">
        <v>6.6979999999999995</v>
      </c>
      <c r="Z172" s="14" t="s">
        <v>277</v>
      </c>
      <c r="AA172" s="7" t="s">
        <v>186</v>
      </c>
      <c r="AB172" s="17">
        <v>2</v>
      </c>
      <c r="AC172" s="16" t="s">
        <v>275</v>
      </c>
      <c r="AD172" s="41">
        <f t="shared" si="66"/>
        <v>19.24712643678161</v>
      </c>
      <c r="AI172" s="58">
        <f t="shared" si="77"/>
        <v>9.2013932639999982</v>
      </c>
      <c r="AJ172" s="58">
        <f t="shared" si="78"/>
        <v>-2.5033932639999987</v>
      </c>
      <c r="AL172" s="55">
        <f t="shared" si="79"/>
        <v>27.00158656</v>
      </c>
      <c r="AM172" s="55">
        <f t="shared" si="80"/>
        <v>9.3965521228799993</v>
      </c>
      <c r="AN172" s="55">
        <f t="shared" si="81"/>
        <v>-2.6985521228799998</v>
      </c>
      <c r="AO172" s="55">
        <f t="shared" si="82"/>
        <v>1.4028892390086594E-2</v>
      </c>
    </row>
    <row r="173" spans="1:41" ht="28.8" x14ac:dyDescent="0.3">
      <c r="A173" s="11">
        <v>0</v>
      </c>
      <c r="B173" s="19">
        <v>73</v>
      </c>
      <c r="C173" s="16" t="s">
        <v>271</v>
      </c>
      <c r="D173" s="22">
        <v>5</v>
      </c>
      <c r="E173" s="16" t="s">
        <v>193</v>
      </c>
      <c r="F173" s="22">
        <v>3</v>
      </c>
      <c r="G173" s="22" t="s">
        <v>184</v>
      </c>
      <c r="H173" s="22">
        <v>3</v>
      </c>
      <c r="I173" s="22">
        <v>11.2</v>
      </c>
      <c r="J173" s="22">
        <v>315</v>
      </c>
      <c r="K173" s="22">
        <v>0.315</v>
      </c>
      <c r="L173" s="61">
        <f t="shared" si="85"/>
        <v>40.384615384615387</v>
      </c>
      <c r="M173" s="22">
        <v>2</v>
      </c>
      <c r="N173" s="22">
        <v>9.1999999999999993</v>
      </c>
      <c r="O173" s="22">
        <v>10</v>
      </c>
      <c r="P173" s="22">
        <v>1</v>
      </c>
      <c r="Q173" s="22">
        <v>3.9</v>
      </c>
      <c r="R173" s="22">
        <v>3.8</v>
      </c>
      <c r="S173" s="22">
        <v>4.2</v>
      </c>
      <c r="T173" s="22">
        <v>4.2</v>
      </c>
      <c r="U173" s="22">
        <v>16.099999999999998</v>
      </c>
      <c r="V173" s="22">
        <v>4.0249999999999995</v>
      </c>
      <c r="W173" s="22">
        <v>0.1575</v>
      </c>
      <c r="X173" s="22">
        <v>4.1824999999999992</v>
      </c>
      <c r="Y173" s="22">
        <v>8.3649999999999984</v>
      </c>
      <c r="Z173" s="14" t="s">
        <v>278</v>
      </c>
      <c r="AA173" s="7" t="s">
        <v>186</v>
      </c>
      <c r="AB173" s="17">
        <v>2</v>
      </c>
      <c r="AC173" s="16" t="s">
        <v>275</v>
      </c>
      <c r="AD173" s="41">
        <f t="shared" si="66"/>
        <v>26.55555555555555</v>
      </c>
      <c r="AI173" s="58">
        <f t="shared" si="77"/>
        <v>8.5471869749999989</v>
      </c>
      <c r="AJ173" s="58">
        <f t="shared" si="78"/>
        <v>-0.18218697500000047</v>
      </c>
      <c r="AL173" s="55">
        <f t="shared" si="79"/>
        <v>27.846491499999996</v>
      </c>
      <c r="AM173" s="55">
        <f t="shared" si="80"/>
        <v>8.771644822499999</v>
      </c>
      <c r="AN173" s="55">
        <f t="shared" si="81"/>
        <v>-0.40664482250000056</v>
      </c>
      <c r="AO173" s="55">
        <f t="shared" si="82"/>
        <v>1.0486126506276151E-2</v>
      </c>
    </row>
    <row r="174" spans="1:41" ht="28.8" x14ac:dyDescent="0.3">
      <c r="A174" s="11">
        <v>0</v>
      </c>
      <c r="B174" s="19">
        <v>74</v>
      </c>
      <c r="C174" s="16" t="s">
        <v>271</v>
      </c>
      <c r="D174" s="22">
        <v>50</v>
      </c>
      <c r="E174" s="16" t="s">
        <v>193</v>
      </c>
      <c r="F174" s="22">
        <v>3</v>
      </c>
      <c r="G174" s="22" t="s">
        <v>28</v>
      </c>
      <c r="H174" s="22">
        <v>4</v>
      </c>
      <c r="I174" s="22">
        <v>12.4</v>
      </c>
      <c r="J174" s="22">
        <v>380</v>
      </c>
      <c r="K174" s="22">
        <v>0.38</v>
      </c>
      <c r="L174" s="61">
        <f t="shared" si="85"/>
        <v>48.717948717948723</v>
      </c>
      <c r="M174" s="22">
        <v>4</v>
      </c>
      <c r="N174" s="22">
        <v>8.4</v>
      </c>
      <c r="O174" s="22">
        <v>10</v>
      </c>
      <c r="P174" s="22">
        <v>1</v>
      </c>
      <c r="Q174" s="22">
        <v>4.2</v>
      </c>
      <c r="R174" s="22">
        <v>4.3</v>
      </c>
      <c r="S174" s="22">
        <v>4.4000000000000004</v>
      </c>
      <c r="T174" s="22">
        <v>5</v>
      </c>
      <c r="U174" s="22">
        <v>17.899999999999999</v>
      </c>
      <c r="V174" s="22">
        <v>4.4749999999999996</v>
      </c>
      <c r="W174" s="22">
        <v>0.19</v>
      </c>
      <c r="X174" s="22">
        <v>4.665</v>
      </c>
      <c r="Y174" s="22">
        <v>9.33</v>
      </c>
      <c r="Z174" s="14" t="s">
        <v>279</v>
      </c>
      <c r="AA174" s="7" t="s">
        <v>186</v>
      </c>
      <c r="AB174" s="17">
        <v>2</v>
      </c>
      <c r="AC174" s="16" t="s">
        <v>275</v>
      </c>
      <c r="AD174" s="41">
        <f t="shared" si="66"/>
        <v>24.55263157894737</v>
      </c>
      <c r="AI174" s="58">
        <f t="shared" si="77"/>
        <v>9.8166203999999997</v>
      </c>
      <c r="AJ174" s="58">
        <f t="shared" si="78"/>
        <v>-0.48662039999999962</v>
      </c>
      <c r="AL174" s="55">
        <f t="shared" si="79"/>
        <v>26.220016000000001</v>
      </c>
      <c r="AM174" s="55">
        <f t="shared" si="80"/>
        <v>9.9636060799999999</v>
      </c>
      <c r="AN174" s="55">
        <f t="shared" si="81"/>
        <v>-0.63360607999999985</v>
      </c>
      <c r="AO174" s="55">
        <f t="shared" si="82"/>
        <v>1.0679106195069668E-2</v>
      </c>
    </row>
    <row r="175" spans="1:41" ht="28.8" x14ac:dyDescent="0.3">
      <c r="A175" s="11">
        <v>0</v>
      </c>
      <c r="B175" s="19">
        <v>75</v>
      </c>
      <c r="C175" s="16" t="s">
        <v>271</v>
      </c>
      <c r="D175" s="22">
        <v>15</v>
      </c>
      <c r="E175" s="16" t="s">
        <v>27</v>
      </c>
      <c r="F175" s="22">
        <v>1</v>
      </c>
      <c r="G175" s="22" t="s">
        <v>184</v>
      </c>
      <c r="H175" s="22">
        <v>3</v>
      </c>
      <c r="I175" s="22">
        <v>12.8</v>
      </c>
      <c r="J175" s="22">
        <v>581</v>
      </c>
      <c r="K175" s="22">
        <v>0.58099999999999996</v>
      </c>
      <c r="L175" s="20">
        <f t="shared" ref="L175:L177" si="86">K175/0.011</f>
        <v>52.81818181818182</v>
      </c>
      <c r="M175" s="22">
        <v>3.5</v>
      </c>
      <c r="N175" s="22">
        <v>9.3000000000000007</v>
      </c>
      <c r="O175" s="22">
        <v>10</v>
      </c>
      <c r="P175" s="22">
        <v>1</v>
      </c>
      <c r="Q175" s="22">
        <v>7.6</v>
      </c>
      <c r="R175" s="22">
        <v>7.4</v>
      </c>
      <c r="S175" s="22">
        <v>7.9</v>
      </c>
      <c r="T175" s="22">
        <v>8.1</v>
      </c>
      <c r="U175" s="22">
        <v>31</v>
      </c>
      <c r="V175" s="22">
        <v>7.75</v>
      </c>
      <c r="W175" s="22">
        <v>0.29049999999999998</v>
      </c>
      <c r="X175" s="22">
        <v>8.0404999999999998</v>
      </c>
      <c r="Y175" s="22">
        <v>16.081</v>
      </c>
      <c r="Z175" s="14" t="s">
        <v>280</v>
      </c>
      <c r="AA175" s="7" t="s">
        <v>186</v>
      </c>
      <c r="AB175" s="17">
        <v>2</v>
      </c>
      <c r="AC175" s="16" t="s">
        <v>275</v>
      </c>
      <c r="AD175" s="41">
        <f t="shared" si="66"/>
        <v>27.678141135972464</v>
      </c>
      <c r="AI175" s="58">
        <f t="shared" si="77"/>
        <v>13.249730751</v>
      </c>
      <c r="AJ175" s="58">
        <f t="shared" si="78"/>
        <v>2.831269249</v>
      </c>
      <c r="AL175" s="55">
        <f t="shared" si="79"/>
        <v>22.16032654</v>
      </c>
      <c r="AM175" s="55">
        <f t="shared" si="80"/>
        <v>12.87514971974</v>
      </c>
      <c r="AN175" s="55">
        <f t="shared" si="81"/>
        <v>3.20585028026</v>
      </c>
      <c r="AO175" s="55">
        <f t="shared" si="82"/>
        <v>8.0064359926248357E-3</v>
      </c>
    </row>
    <row r="176" spans="1:41" ht="28.8" x14ac:dyDescent="0.3">
      <c r="A176" s="11">
        <v>0</v>
      </c>
      <c r="B176" s="19">
        <v>76</v>
      </c>
      <c r="C176" s="16" t="s">
        <v>271</v>
      </c>
      <c r="D176" s="22">
        <v>5</v>
      </c>
      <c r="E176" s="16" t="s">
        <v>27</v>
      </c>
      <c r="F176" s="22">
        <v>1</v>
      </c>
      <c r="G176" s="22" t="s">
        <v>205</v>
      </c>
      <c r="H176" s="22">
        <v>2</v>
      </c>
      <c r="I176" s="22">
        <v>12.2</v>
      </c>
      <c r="J176" s="22">
        <v>320</v>
      </c>
      <c r="K176" s="22">
        <v>0.32</v>
      </c>
      <c r="L176" s="20">
        <f t="shared" si="86"/>
        <v>29.090909090909093</v>
      </c>
      <c r="M176" s="22">
        <v>4</v>
      </c>
      <c r="N176" s="22">
        <v>8.1999999999999993</v>
      </c>
      <c r="O176" s="22">
        <v>10</v>
      </c>
      <c r="P176" s="22">
        <v>1</v>
      </c>
      <c r="Q176" s="22">
        <v>5.3</v>
      </c>
      <c r="R176" s="22">
        <v>6.1</v>
      </c>
      <c r="S176" s="22">
        <v>5.4</v>
      </c>
      <c r="T176" s="22">
        <v>4.3</v>
      </c>
      <c r="U176" s="22">
        <v>21.099999999999998</v>
      </c>
      <c r="V176" s="22">
        <v>5.2749999999999995</v>
      </c>
      <c r="W176" s="22">
        <v>0.16</v>
      </c>
      <c r="X176" s="22">
        <v>5.4349999999999996</v>
      </c>
      <c r="Y176" s="22">
        <v>10.87</v>
      </c>
      <c r="Z176" s="14" t="s">
        <v>281</v>
      </c>
      <c r="AA176" s="7" t="s">
        <v>186</v>
      </c>
      <c r="AB176" s="17">
        <v>2</v>
      </c>
      <c r="AC176" s="16" t="s">
        <v>275</v>
      </c>
      <c r="AD176" s="41">
        <f t="shared" si="66"/>
        <v>33.96875</v>
      </c>
      <c r="AI176" s="58">
        <f t="shared" si="77"/>
        <v>8.6475983999999979</v>
      </c>
      <c r="AJ176" s="58">
        <f t="shared" si="78"/>
        <v>2.2224016000000013</v>
      </c>
      <c r="AL176" s="55">
        <f t="shared" si="79"/>
        <v>27.715935999999996</v>
      </c>
      <c r="AM176" s="55">
        <f t="shared" si="80"/>
        <v>8.8690995199999989</v>
      </c>
      <c r="AN176" s="55">
        <f t="shared" si="81"/>
        <v>2.0009004800000003</v>
      </c>
      <c r="AO176" s="55">
        <f t="shared" si="82"/>
        <v>8.1592451885924549E-3</v>
      </c>
    </row>
    <row r="177" spans="1:41" ht="28.8" x14ac:dyDescent="0.3">
      <c r="A177" s="11">
        <v>0</v>
      </c>
      <c r="B177" s="19">
        <v>77</v>
      </c>
      <c r="C177" s="16" t="s">
        <v>271</v>
      </c>
      <c r="D177" s="22">
        <v>15</v>
      </c>
      <c r="E177" s="16" t="s">
        <v>27</v>
      </c>
      <c r="F177" s="22">
        <v>1</v>
      </c>
      <c r="G177" s="22" t="s">
        <v>184</v>
      </c>
      <c r="H177" s="22">
        <v>3</v>
      </c>
      <c r="I177" s="22">
        <v>8.1999999999999993</v>
      </c>
      <c r="J177" s="22">
        <v>354</v>
      </c>
      <c r="K177" s="22">
        <v>0.35399999999999998</v>
      </c>
      <c r="L177" s="20">
        <f t="shared" si="86"/>
        <v>32.18181818181818</v>
      </c>
      <c r="M177" s="22">
        <v>2</v>
      </c>
      <c r="N177" s="22">
        <v>6.1999999999999993</v>
      </c>
      <c r="O177" s="22">
        <v>10</v>
      </c>
      <c r="P177" s="22">
        <v>1</v>
      </c>
      <c r="Q177" s="22">
        <v>4.8</v>
      </c>
      <c r="R177" s="22">
        <v>6.3</v>
      </c>
      <c r="S177" s="22">
        <v>5.7</v>
      </c>
      <c r="T177" s="22">
        <v>5.4</v>
      </c>
      <c r="U177" s="22">
        <v>22.200000000000003</v>
      </c>
      <c r="V177" s="22">
        <v>5.5500000000000007</v>
      </c>
      <c r="W177" s="22">
        <v>0.17699999999999999</v>
      </c>
      <c r="X177" s="22">
        <v>5.7270000000000003</v>
      </c>
      <c r="Y177" s="22">
        <v>11.454000000000001</v>
      </c>
      <c r="Z177" s="14" t="s">
        <v>282</v>
      </c>
      <c r="AA177" s="7" t="s">
        <v>186</v>
      </c>
      <c r="AB177" s="17">
        <v>2</v>
      </c>
      <c r="AC177" s="16" t="s">
        <v>283</v>
      </c>
      <c r="AD177" s="41">
        <f t="shared" si="66"/>
        <v>32.355932203389834</v>
      </c>
      <c r="AI177" s="58">
        <f t="shared" si="77"/>
        <v>9.3181849559999979</v>
      </c>
      <c r="AJ177" s="58">
        <f t="shared" si="78"/>
        <v>2.1358150440000028</v>
      </c>
      <c r="AL177" s="55">
        <f t="shared" si="79"/>
        <v>26.852212239999997</v>
      </c>
      <c r="AM177" s="55">
        <f t="shared" si="80"/>
        <v>9.505683132959998</v>
      </c>
      <c r="AN177" s="55">
        <f t="shared" si="81"/>
        <v>1.9483168670400026</v>
      </c>
      <c r="AO177" s="55">
        <f t="shared" si="82"/>
        <v>8.2990074497642733E-3</v>
      </c>
    </row>
    <row r="178" spans="1:41" ht="28.8" hidden="1" x14ac:dyDescent="0.3">
      <c r="A178" s="11">
        <v>0</v>
      </c>
      <c r="B178" s="19">
        <v>78</v>
      </c>
      <c r="C178" s="16" t="s">
        <v>183</v>
      </c>
      <c r="D178" s="22">
        <v>30</v>
      </c>
      <c r="E178" s="16" t="s">
        <v>38</v>
      </c>
      <c r="F178" s="22">
        <v>2</v>
      </c>
      <c r="G178" s="22" t="s">
        <v>184</v>
      </c>
      <c r="H178" s="22">
        <v>3</v>
      </c>
      <c r="I178" s="22">
        <v>12.7</v>
      </c>
      <c r="J178" s="22">
        <v>441</v>
      </c>
      <c r="K178" s="22">
        <v>0.441</v>
      </c>
      <c r="L178" s="20">
        <f>K178/0.0083</f>
        <v>53.132530120481924</v>
      </c>
      <c r="M178" s="22">
        <v>3</v>
      </c>
      <c r="N178" s="22">
        <v>9.6999999999999993</v>
      </c>
      <c r="O178" s="22">
        <v>10</v>
      </c>
      <c r="P178" s="22">
        <v>3</v>
      </c>
      <c r="Q178" s="22">
        <v>5.3</v>
      </c>
      <c r="R178" s="22">
        <v>4.9000000000000004</v>
      </c>
      <c r="S178" s="22">
        <v>5.8</v>
      </c>
      <c r="T178" s="22">
        <v>4.7</v>
      </c>
      <c r="U178" s="22">
        <v>20.7</v>
      </c>
      <c r="V178" s="22">
        <v>5.1749999999999998</v>
      </c>
      <c r="W178" s="22">
        <v>0.2205</v>
      </c>
      <c r="X178" s="22">
        <v>5.3955000000000002</v>
      </c>
      <c r="Y178" s="22">
        <v>10.791</v>
      </c>
      <c r="Z178" s="14" t="s">
        <v>284</v>
      </c>
      <c r="AA178" s="7" t="s">
        <v>186</v>
      </c>
      <c r="AB178" s="17">
        <v>2</v>
      </c>
      <c r="AC178" s="16" t="s">
        <v>285</v>
      </c>
      <c r="AD178" s="41">
        <f t="shared" si="66"/>
        <v>24.469387755102041</v>
      </c>
      <c r="AI178" s="58">
        <f t="shared" si="77"/>
        <v>10.937154470999998</v>
      </c>
      <c r="AJ178" s="58">
        <f t="shared" si="78"/>
        <v>-0.14615447099999734</v>
      </c>
      <c r="AL178" s="55">
        <f t="shared" si="79"/>
        <v>24.833055339999998</v>
      </c>
      <c r="AM178" s="55">
        <f t="shared" si="80"/>
        <v>10.951377404939999</v>
      </c>
      <c r="AN178" s="55">
        <f t="shared" si="81"/>
        <v>-0.16037740493999841</v>
      </c>
      <c r="AO178" s="55">
        <f t="shared" si="82"/>
        <v>1.0148621448373646E-2</v>
      </c>
    </row>
    <row r="179" spans="1:41" ht="28.8" x14ac:dyDescent="0.3">
      <c r="A179" s="11">
        <v>0</v>
      </c>
      <c r="B179" s="19">
        <v>79</v>
      </c>
      <c r="C179" s="16" t="s">
        <v>183</v>
      </c>
      <c r="D179" s="22">
        <v>10</v>
      </c>
      <c r="E179" s="16" t="s">
        <v>430</v>
      </c>
      <c r="F179" s="22">
        <v>4</v>
      </c>
      <c r="G179" s="22" t="s">
        <v>184</v>
      </c>
      <c r="H179" s="22">
        <v>3</v>
      </c>
      <c r="I179" s="22">
        <v>12.5</v>
      </c>
      <c r="J179" s="22">
        <v>455</v>
      </c>
      <c r="K179" s="22">
        <v>0.45500000000000002</v>
      </c>
      <c r="L179" s="61">
        <f>K179/0.00956</f>
        <v>47.594142259414227</v>
      </c>
      <c r="M179" s="22">
        <v>4</v>
      </c>
      <c r="N179" s="22">
        <v>8.5</v>
      </c>
      <c r="O179" s="22">
        <v>10</v>
      </c>
      <c r="P179" s="22">
        <v>1</v>
      </c>
      <c r="Q179" s="22">
        <v>5.4</v>
      </c>
      <c r="R179" s="22">
        <v>4.8</v>
      </c>
      <c r="S179" s="22">
        <v>5.0999999999999996</v>
      </c>
      <c r="T179" s="22">
        <v>5.2</v>
      </c>
      <c r="U179" s="22">
        <v>20.5</v>
      </c>
      <c r="V179" s="22">
        <v>5.125</v>
      </c>
      <c r="W179" s="22">
        <v>0.22750000000000001</v>
      </c>
      <c r="X179" s="22">
        <v>5.3525</v>
      </c>
      <c r="Y179" s="22">
        <v>10.705</v>
      </c>
      <c r="Z179" s="14" t="s">
        <v>286</v>
      </c>
      <c r="AA179" s="7" t="s">
        <v>186</v>
      </c>
      <c r="AB179" s="17">
        <v>2</v>
      </c>
      <c r="AC179" s="16" t="s">
        <v>285</v>
      </c>
      <c r="AD179" s="41">
        <f t="shared" si="66"/>
        <v>23.527472527472526</v>
      </c>
      <c r="AI179" s="58">
        <f t="shared" si="77"/>
        <v>11.184656774999999</v>
      </c>
      <c r="AJ179" s="58">
        <f t="shared" si="78"/>
        <v>-0.4796567749999987</v>
      </c>
      <c r="AL179" s="55">
        <f t="shared" si="79"/>
        <v>24.533783499999998</v>
      </c>
      <c r="AM179" s="55">
        <f t="shared" si="80"/>
        <v>11.162871492499999</v>
      </c>
      <c r="AN179" s="55">
        <f t="shared" si="81"/>
        <v>-0.45787149249999892</v>
      </c>
      <c r="AO179" s="55">
        <f t="shared" si="82"/>
        <v>1.0427717414759459E-2</v>
      </c>
    </row>
    <row r="180" spans="1:41" hidden="1" x14ac:dyDescent="0.3">
      <c r="A180" s="11">
        <v>0</v>
      </c>
      <c r="B180" s="19">
        <v>80</v>
      </c>
      <c r="C180" s="16" t="s">
        <v>183</v>
      </c>
      <c r="D180" s="22">
        <v>0</v>
      </c>
      <c r="E180" s="16" t="s">
        <v>27</v>
      </c>
      <c r="F180" s="22">
        <v>1</v>
      </c>
      <c r="G180" s="22" t="s">
        <v>57</v>
      </c>
      <c r="H180" s="22">
        <v>1</v>
      </c>
      <c r="I180" s="22">
        <v>5.2</v>
      </c>
      <c r="J180" s="22">
        <v>126</v>
      </c>
      <c r="K180" s="22">
        <v>0.126</v>
      </c>
      <c r="L180" s="20">
        <f t="shared" ref="L180:L183" si="87">K180/0.011</f>
        <v>11.454545454545455</v>
      </c>
      <c r="M180" s="22">
        <v>2</v>
      </c>
      <c r="N180" s="22">
        <v>3.2</v>
      </c>
      <c r="O180" s="22">
        <v>0</v>
      </c>
      <c r="P180" s="22">
        <v>0</v>
      </c>
      <c r="Q180" s="22">
        <v>1.7</v>
      </c>
      <c r="R180" s="22">
        <v>1.5</v>
      </c>
      <c r="S180" s="22">
        <v>1.5</v>
      </c>
      <c r="T180" s="22">
        <v>1.8</v>
      </c>
      <c r="U180" s="22">
        <v>6.5</v>
      </c>
      <c r="V180" s="22">
        <v>1.625</v>
      </c>
      <c r="W180" s="22">
        <v>6.3E-2</v>
      </c>
      <c r="X180" s="22">
        <v>1.6879999999999999</v>
      </c>
      <c r="Y180" s="22">
        <v>3.3759999999999999</v>
      </c>
      <c r="Z180" s="14" t="s">
        <v>287</v>
      </c>
      <c r="AA180" s="17" t="s">
        <v>235</v>
      </c>
      <c r="AB180" s="17">
        <v>2</v>
      </c>
      <c r="AC180" s="16" t="s">
        <v>288</v>
      </c>
      <c r="AD180" s="41">
        <f t="shared" si="66"/>
        <v>26.793650793650791</v>
      </c>
      <c r="AI180" s="58">
        <f t="shared" si="77"/>
        <v>4.4139779160000003</v>
      </c>
      <c r="AJ180" s="58">
        <f t="shared" si="78"/>
        <v>-1.0379779160000004</v>
      </c>
      <c r="AL180" s="55">
        <f t="shared" si="79"/>
        <v>33.446610639999996</v>
      </c>
      <c r="AM180" s="55">
        <f t="shared" si="80"/>
        <v>4.2142729406399999</v>
      </c>
      <c r="AN180" s="55">
        <f t="shared" si="81"/>
        <v>-0.83827294064000002</v>
      </c>
      <c r="AO180" s="55">
        <f t="shared" si="82"/>
        <v>1.2483035961611376E-2</v>
      </c>
    </row>
    <row r="181" spans="1:41" hidden="1" x14ac:dyDescent="0.3">
      <c r="A181" s="11">
        <v>0</v>
      </c>
      <c r="B181" s="19">
        <v>81</v>
      </c>
      <c r="C181" s="16" t="s">
        <v>183</v>
      </c>
      <c r="D181" s="22">
        <v>5</v>
      </c>
      <c r="E181" s="16" t="s">
        <v>27</v>
      </c>
      <c r="F181" s="22">
        <v>1</v>
      </c>
      <c r="G181" s="22" t="s">
        <v>57</v>
      </c>
      <c r="H181" s="22">
        <v>1</v>
      </c>
      <c r="I181" s="22">
        <v>4.0999999999999996</v>
      </c>
      <c r="J181" s="22">
        <v>121</v>
      </c>
      <c r="K181" s="22">
        <v>0.121</v>
      </c>
      <c r="L181" s="20">
        <f t="shared" si="87"/>
        <v>11</v>
      </c>
      <c r="M181" s="22">
        <v>2</v>
      </c>
      <c r="N181" s="22">
        <v>2.0999999999999996</v>
      </c>
      <c r="O181" s="22">
        <v>0</v>
      </c>
      <c r="P181" s="22">
        <v>0</v>
      </c>
      <c r="Q181" s="22">
        <v>2.2999999999999998</v>
      </c>
      <c r="R181" s="22">
        <v>2.4</v>
      </c>
      <c r="S181" s="22">
        <v>2.2999999999999998</v>
      </c>
      <c r="T181" s="22">
        <v>2.6</v>
      </c>
      <c r="U181" s="22">
        <v>9.6</v>
      </c>
      <c r="V181" s="22">
        <v>2.4</v>
      </c>
      <c r="W181" s="22">
        <v>6.0499999999999998E-2</v>
      </c>
      <c r="X181" s="22">
        <v>2.4604999999999997</v>
      </c>
      <c r="Y181" s="22">
        <v>4.9209999999999994</v>
      </c>
      <c r="Z181" s="14" t="s">
        <v>289</v>
      </c>
      <c r="AA181" s="17" t="s">
        <v>235</v>
      </c>
      <c r="AB181" s="17">
        <v>2</v>
      </c>
      <c r="AC181" s="16" t="s">
        <v>288</v>
      </c>
      <c r="AD181" s="41">
        <f t="shared" si="66"/>
        <v>40.669421487603302</v>
      </c>
      <c r="AI181" s="58">
        <f t="shared" si="77"/>
        <v>4.2957010310000001</v>
      </c>
      <c r="AJ181" s="58">
        <f t="shared" si="78"/>
        <v>0.62529896899999926</v>
      </c>
      <c r="AL181" s="55">
        <f t="shared" si="79"/>
        <v>33.61235774</v>
      </c>
      <c r="AM181" s="55">
        <f t="shared" si="80"/>
        <v>4.0670952865399999</v>
      </c>
      <c r="AN181" s="55">
        <f t="shared" si="81"/>
        <v>0.85390471345999952</v>
      </c>
      <c r="AO181" s="55">
        <f t="shared" si="82"/>
        <v>8.2647740023166025E-3</v>
      </c>
    </row>
    <row r="182" spans="1:41" hidden="1" x14ac:dyDescent="0.3">
      <c r="A182" s="11">
        <v>0</v>
      </c>
      <c r="B182" s="19">
        <v>82</v>
      </c>
      <c r="C182" s="16" t="s">
        <v>183</v>
      </c>
      <c r="D182" s="22">
        <v>5</v>
      </c>
      <c r="E182" s="16" t="s">
        <v>27</v>
      </c>
      <c r="F182" s="22">
        <v>1</v>
      </c>
      <c r="G182" s="22" t="s">
        <v>57</v>
      </c>
      <c r="H182" s="22">
        <v>1</v>
      </c>
      <c r="I182" s="22">
        <v>5</v>
      </c>
      <c r="J182" s="22">
        <v>104</v>
      </c>
      <c r="K182" s="22">
        <v>0.104</v>
      </c>
      <c r="L182" s="20">
        <f t="shared" si="87"/>
        <v>9.454545454545455</v>
      </c>
      <c r="M182" s="22">
        <v>2</v>
      </c>
      <c r="N182" s="22">
        <v>3</v>
      </c>
      <c r="O182" s="22">
        <v>0</v>
      </c>
      <c r="P182" s="22">
        <v>0</v>
      </c>
      <c r="Q182" s="22">
        <v>2</v>
      </c>
      <c r="R182" s="22">
        <v>1.8</v>
      </c>
      <c r="S182" s="22">
        <v>2.1</v>
      </c>
      <c r="T182" s="22">
        <v>2.2000000000000002</v>
      </c>
      <c r="U182" s="22">
        <v>8.1000000000000014</v>
      </c>
      <c r="V182" s="22">
        <v>2.0250000000000004</v>
      </c>
      <c r="W182" s="22">
        <v>5.1999999999999998E-2</v>
      </c>
      <c r="X182" s="22">
        <v>2.0770000000000004</v>
      </c>
      <c r="Y182" s="22">
        <v>4.1540000000000008</v>
      </c>
      <c r="Z182" s="14" t="s">
        <v>290</v>
      </c>
      <c r="AA182" s="17" t="s">
        <v>235</v>
      </c>
      <c r="AB182" s="17">
        <v>2</v>
      </c>
      <c r="AC182" s="16" t="s">
        <v>288</v>
      </c>
      <c r="AD182" s="41">
        <f t="shared" si="66"/>
        <v>39.942307692307701</v>
      </c>
      <c r="AI182" s="58">
        <f t="shared" si="77"/>
        <v>3.8901154560000002</v>
      </c>
      <c r="AJ182" s="58">
        <f t="shared" si="78"/>
        <v>0.26388454400000061</v>
      </c>
      <c r="AL182" s="55">
        <f t="shared" si="79"/>
        <v>34.182682239999998</v>
      </c>
      <c r="AM182" s="55">
        <f t="shared" si="80"/>
        <v>3.5549989529599997</v>
      </c>
      <c r="AN182" s="55">
        <f t="shared" si="81"/>
        <v>0.59900104704000112</v>
      </c>
      <c r="AO182" s="55">
        <f t="shared" si="82"/>
        <v>8.5580138492055823E-3</v>
      </c>
    </row>
    <row r="183" spans="1:41" hidden="1" x14ac:dyDescent="0.3">
      <c r="A183" s="11">
        <v>0</v>
      </c>
      <c r="B183" s="19">
        <v>83</v>
      </c>
      <c r="C183" s="16" t="s">
        <v>183</v>
      </c>
      <c r="D183" s="22">
        <v>0</v>
      </c>
      <c r="E183" s="16" t="s">
        <v>27</v>
      </c>
      <c r="F183" s="22">
        <v>1</v>
      </c>
      <c r="G183" s="22" t="s">
        <v>57</v>
      </c>
      <c r="H183" s="22">
        <v>1</v>
      </c>
      <c r="I183" s="22">
        <v>5.3</v>
      </c>
      <c r="J183" s="22">
        <v>110</v>
      </c>
      <c r="K183" s="22">
        <v>0.11</v>
      </c>
      <c r="L183" s="20">
        <f t="shared" si="87"/>
        <v>10</v>
      </c>
      <c r="M183" s="22">
        <v>2</v>
      </c>
      <c r="N183" s="22">
        <v>3.3</v>
      </c>
      <c r="O183" s="22">
        <v>0</v>
      </c>
      <c r="P183" s="22">
        <v>0</v>
      </c>
      <c r="Q183" s="22">
        <v>2.1</v>
      </c>
      <c r="R183" s="22">
        <v>2.2999999999999998</v>
      </c>
      <c r="S183" s="22">
        <v>2</v>
      </c>
      <c r="T183" s="22">
        <v>2.2000000000000002</v>
      </c>
      <c r="U183" s="22">
        <v>8.6000000000000014</v>
      </c>
      <c r="V183" s="22">
        <v>2.1500000000000004</v>
      </c>
      <c r="W183" s="22">
        <v>5.5E-2</v>
      </c>
      <c r="X183" s="22">
        <v>2.2050000000000005</v>
      </c>
      <c r="Y183" s="22">
        <v>4.410000000000001</v>
      </c>
      <c r="Z183" s="14" t="s">
        <v>291</v>
      </c>
      <c r="AA183" s="17" t="s">
        <v>235</v>
      </c>
      <c r="AB183" s="17">
        <v>2</v>
      </c>
      <c r="AC183" s="16" t="s">
        <v>288</v>
      </c>
      <c r="AD183" s="41">
        <f t="shared" si="66"/>
        <v>40.090909090909101</v>
      </c>
      <c r="AI183" s="58">
        <f t="shared" si="77"/>
        <v>4.0338710999999998</v>
      </c>
      <c r="AJ183" s="58">
        <f t="shared" si="78"/>
        <v>0.37612890000000121</v>
      </c>
      <c r="AL183" s="55">
        <f t="shared" si="79"/>
        <v>33.980193999999997</v>
      </c>
      <c r="AM183" s="55">
        <f t="shared" si="80"/>
        <v>3.7378213399999995</v>
      </c>
      <c r="AN183" s="55">
        <f t="shared" si="81"/>
        <v>0.67217866000000148</v>
      </c>
      <c r="AO183" s="55">
        <f t="shared" si="82"/>
        <v>8.4757853514739207E-3</v>
      </c>
    </row>
    <row r="184" spans="1:41" x14ac:dyDescent="0.3">
      <c r="A184" s="11">
        <v>0</v>
      </c>
      <c r="B184" s="19">
        <v>84</v>
      </c>
      <c r="C184" s="16" t="s">
        <v>183</v>
      </c>
      <c r="D184" s="22">
        <v>20</v>
      </c>
      <c r="E184" s="16" t="s">
        <v>38</v>
      </c>
      <c r="F184" s="22">
        <v>2</v>
      </c>
      <c r="G184" s="22" t="s">
        <v>205</v>
      </c>
      <c r="H184" s="22">
        <v>2</v>
      </c>
      <c r="I184" s="22">
        <v>8.4</v>
      </c>
      <c r="J184" s="22">
        <v>195</v>
      </c>
      <c r="K184" s="22">
        <v>0.19500000000000001</v>
      </c>
      <c r="L184" s="20">
        <f>K184/0.006</f>
        <v>32.5</v>
      </c>
      <c r="M184" s="22">
        <v>2</v>
      </c>
      <c r="N184" s="22">
        <v>6.4</v>
      </c>
      <c r="O184" s="22">
        <v>10</v>
      </c>
      <c r="P184" s="22">
        <v>1</v>
      </c>
      <c r="Q184" s="22">
        <v>3.9</v>
      </c>
      <c r="R184" s="22">
        <v>3.1</v>
      </c>
      <c r="S184" s="22">
        <v>3.3</v>
      </c>
      <c r="T184" s="22">
        <v>3.2</v>
      </c>
      <c r="U184" s="22">
        <v>13.5</v>
      </c>
      <c r="V184" s="22">
        <v>3.375</v>
      </c>
      <c r="W184" s="22">
        <v>9.7500000000000003E-2</v>
      </c>
      <c r="X184" s="22">
        <v>3.4725000000000001</v>
      </c>
      <c r="Y184" s="22">
        <v>6.9450000000000003</v>
      </c>
      <c r="Z184" s="14" t="s">
        <v>292</v>
      </c>
      <c r="AA184" s="17" t="s">
        <v>235</v>
      </c>
      <c r="AB184" s="17">
        <v>2</v>
      </c>
      <c r="AC184" s="16" t="s">
        <v>293</v>
      </c>
      <c r="AD184" s="41">
        <f t="shared" si="66"/>
        <v>35.615384615384613</v>
      </c>
      <c r="AI184" s="58">
        <f t="shared" ref="AI184:AI215" si="88">1.293+25.93*K184-9.209*K184^2</f>
        <v>5.9991777750000006</v>
      </c>
      <c r="AJ184" s="58">
        <f t="shared" ref="AJ184:AJ215" si="89">Y184-AI184</f>
        <v>0.94582222499999968</v>
      </c>
      <c r="AL184" s="55">
        <f t="shared" ref="AL184:AL215" si="90">37.9-37.63*K184+18.14*K184^2</f>
        <v>31.2519235</v>
      </c>
      <c r="AM184" s="55">
        <f t="shared" ref="AM184:AM215" si="91">K184*AL184</f>
        <v>6.0941250825000006</v>
      </c>
      <c r="AN184" s="55">
        <f t="shared" ref="AN184:AN215" si="92">Y184-AM184</f>
        <v>0.85087491749999966</v>
      </c>
      <c r="AO184" s="55">
        <f t="shared" ref="AO184:AO215" si="93">AL184/AD184/100</f>
        <v>8.7748381317494604E-3</v>
      </c>
    </row>
    <row r="185" spans="1:41" x14ac:dyDescent="0.3">
      <c r="A185" s="11">
        <v>0</v>
      </c>
      <c r="B185" s="19">
        <v>85</v>
      </c>
      <c r="C185" s="16" t="s">
        <v>183</v>
      </c>
      <c r="D185" s="22">
        <v>20</v>
      </c>
      <c r="E185" s="16" t="s">
        <v>430</v>
      </c>
      <c r="F185" s="22">
        <v>4</v>
      </c>
      <c r="G185" s="22" t="s">
        <v>184</v>
      </c>
      <c r="H185" s="22">
        <v>3</v>
      </c>
      <c r="I185" s="22">
        <v>13.3</v>
      </c>
      <c r="J185" s="22">
        <v>459</v>
      </c>
      <c r="K185" s="22">
        <v>0.45900000000000002</v>
      </c>
      <c r="L185" s="61">
        <f>K185/0.00956</f>
        <v>48.012552301255226</v>
      </c>
      <c r="M185" s="22">
        <v>3</v>
      </c>
      <c r="N185" s="22">
        <v>10.3</v>
      </c>
      <c r="O185" s="22">
        <v>10</v>
      </c>
      <c r="P185" s="22">
        <v>1</v>
      </c>
      <c r="Q185" s="22">
        <v>5.3</v>
      </c>
      <c r="R185" s="22">
        <v>4.8</v>
      </c>
      <c r="S185" s="22">
        <v>6.5</v>
      </c>
      <c r="T185" s="22">
        <v>4.8</v>
      </c>
      <c r="U185" s="22">
        <v>21.400000000000002</v>
      </c>
      <c r="V185" s="22">
        <v>5.3500000000000005</v>
      </c>
      <c r="W185" s="22">
        <v>0.22950000000000001</v>
      </c>
      <c r="X185" s="22">
        <v>5.5795000000000003</v>
      </c>
      <c r="Y185" s="22">
        <v>11.159000000000001</v>
      </c>
      <c r="Z185" s="14" t="s">
        <v>294</v>
      </c>
      <c r="AA185" s="17" t="s">
        <v>235</v>
      </c>
      <c r="AB185" s="17">
        <v>2</v>
      </c>
      <c r="AC185" s="16" t="s">
        <v>293</v>
      </c>
      <c r="AD185" s="41">
        <f t="shared" si="66"/>
        <v>24.311546840958606</v>
      </c>
      <c r="AI185" s="58">
        <f t="shared" si="88"/>
        <v>11.254708670999999</v>
      </c>
      <c r="AJ185" s="58">
        <f t="shared" si="89"/>
        <v>-9.5708670999998802E-2</v>
      </c>
      <c r="AL185" s="55">
        <f t="shared" si="90"/>
        <v>24.449583339999997</v>
      </c>
      <c r="AM185" s="55">
        <f t="shared" si="91"/>
        <v>11.222358753059998</v>
      </c>
      <c r="AN185" s="55">
        <f t="shared" si="92"/>
        <v>-6.3358753059997497E-2</v>
      </c>
      <c r="AO185" s="55">
        <f t="shared" si="93"/>
        <v>1.0056778163867727E-2</v>
      </c>
    </row>
    <row r="186" spans="1:41" hidden="1" x14ac:dyDescent="0.3">
      <c r="A186" s="11">
        <v>0</v>
      </c>
      <c r="B186" s="19">
        <v>86</v>
      </c>
      <c r="C186" s="16" t="s">
        <v>183</v>
      </c>
      <c r="D186" s="22">
        <v>30</v>
      </c>
      <c r="E186" s="16" t="s">
        <v>27</v>
      </c>
      <c r="F186" s="22">
        <v>1</v>
      </c>
      <c r="G186" s="22" t="s">
        <v>28</v>
      </c>
      <c r="H186" s="22">
        <v>4</v>
      </c>
      <c r="I186" s="22">
        <v>15</v>
      </c>
      <c r="J186" s="22">
        <v>649</v>
      </c>
      <c r="K186" s="22">
        <v>0.64900000000000002</v>
      </c>
      <c r="L186" s="20">
        <f>K186/0.011</f>
        <v>59.000000000000007</v>
      </c>
      <c r="M186" s="22">
        <v>2.5</v>
      </c>
      <c r="N186" s="22">
        <v>12.5</v>
      </c>
      <c r="O186" s="22">
        <v>10</v>
      </c>
      <c r="P186" s="22">
        <v>3</v>
      </c>
      <c r="Q186" s="22">
        <v>7.1</v>
      </c>
      <c r="R186" s="22">
        <v>7.6</v>
      </c>
      <c r="S186" s="22">
        <v>7.7</v>
      </c>
      <c r="T186" s="22">
        <v>6.5</v>
      </c>
      <c r="U186" s="22">
        <v>28.9</v>
      </c>
      <c r="V186" s="22">
        <v>7.2249999999999996</v>
      </c>
      <c r="W186" s="22">
        <v>0.32450000000000001</v>
      </c>
      <c r="X186" s="22">
        <v>7.5495000000000001</v>
      </c>
      <c r="Y186" s="22">
        <v>15.099</v>
      </c>
      <c r="Z186" s="14" t="s">
        <v>295</v>
      </c>
      <c r="AA186" s="17" t="s">
        <v>235</v>
      </c>
      <c r="AB186" s="17">
        <v>2</v>
      </c>
      <c r="AC186" s="16" t="s">
        <v>293</v>
      </c>
      <c r="AD186" s="41">
        <f t="shared" si="66"/>
        <v>23.265023112480741</v>
      </c>
      <c r="AI186" s="58">
        <f t="shared" si="88"/>
        <v>14.242729990999997</v>
      </c>
      <c r="AJ186" s="58">
        <f t="shared" si="89"/>
        <v>0.85627000900000283</v>
      </c>
      <c r="AL186" s="55">
        <f t="shared" si="90"/>
        <v>21.118716139999997</v>
      </c>
      <c r="AM186" s="55">
        <f t="shared" si="91"/>
        <v>13.706046774859999</v>
      </c>
      <c r="AN186" s="55">
        <f t="shared" si="92"/>
        <v>1.3929532251400012</v>
      </c>
      <c r="AO186" s="55">
        <f t="shared" si="93"/>
        <v>9.0774533246307694E-3</v>
      </c>
    </row>
    <row r="187" spans="1:41" x14ac:dyDescent="0.3">
      <c r="A187" s="11">
        <v>0</v>
      </c>
      <c r="B187" s="19">
        <v>87</v>
      </c>
      <c r="C187" s="16" t="s">
        <v>183</v>
      </c>
      <c r="D187" s="22">
        <v>0</v>
      </c>
      <c r="E187" s="16" t="s">
        <v>193</v>
      </c>
      <c r="F187" s="22">
        <v>3</v>
      </c>
      <c r="G187" s="22" t="s">
        <v>205</v>
      </c>
      <c r="H187" s="22">
        <v>2</v>
      </c>
      <c r="I187" s="22">
        <v>18.5</v>
      </c>
      <c r="J187" s="22">
        <v>373</v>
      </c>
      <c r="K187" s="22">
        <v>0.373</v>
      </c>
      <c r="L187" s="61">
        <f t="shared" ref="L187:L188" si="94">K187/0.0078</f>
        <v>47.820512820512825</v>
      </c>
      <c r="M187" s="22">
        <v>4</v>
      </c>
      <c r="N187" s="22">
        <v>14.5</v>
      </c>
      <c r="O187" s="22">
        <v>10</v>
      </c>
      <c r="P187" s="22">
        <v>1</v>
      </c>
      <c r="Q187" s="22">
        <v>2.5</v>
      </c>
      <c r="R187" s="22">
        <v>3.4</v>
      </c>
      <c r="S187" s="22">
        <v>4.25</v>
      </c>
      <c r="T187" s="22">
        <v>4.5999999999999996</v>
      </c>
      <c r="U187" s="22">
        <v>14.75</v>
      </c>
      <c r="V187" s="22">
        <v>3.6875</v>
      </c>
      <c r="W187" s="22">
        <v>0.1865</v>
      </c>
      <c r="X187" s="22">
        <v>3.8740000000000001</v>
      </c>
      <c r="Y187" s="22">
        <v>7.7480000000000002</v>
      </c>
      <c r="Z187" s="14" t="s">
        <v>296</v>
      </c>
      <c r="AA187" s="17" t="s">
        <v>235</v>
      </c>
      <c r="AB187" s="17">
        <v>2</v>
      </c>
      <c r="AC187" s="16" t="s">
        <v>293</v>
      </c>
      <c r="AD187" s="41">
        <f t="shared" si="66"/>
        <v>20.772117962466488</v>
      </c>
      <c r="AI187" s="58">
        <f t="shared" si="88"/>
        <v>9.683651038999999</v>
      </c>
      <c r="AJ187" s="58">
        <f t="shared" si="89"/>
        <v>-1.9356510389999988</v>
      </c>
      <c r="AL187" s="55">
        <f t="shared" si="90"/>
        <v>26.387810059999996</v>
      </c>
      <c r="AM187" s="55">
        <f t="shared" si="91"/>
        <v>9.8426531523799987</v>
      </c>
      <c r="AN187" s="55">
        <f t="shared" si="92"/>
        <v>-2.0946531523799985</v>
      </c>
      <c r="AO187" s="55">
        <f t="shared" si="93"/>
        <v>1.2703475932343828E-2</v>
      </c>
    </row>
    <row r="188" spans="1:41" x14ac:dyDescent="0.3">
      <c r="A188" s="11">
        <v>0</v>
      </c>
      <c r="B188" s="19">
        <v>88</v>
      </c>
      <c r="C188" s="16" t="s">
        <v>183</v>
      </c>
      <c r="D188" s="22">
        <v>0</v>
      </c>
      <c r="E188" s="16" t="s">
        <v>193</v>
      </c>
      <c r="F188" s="22">
        <v>3</v>
      </c>
      <c r="G188" s="22" t="s">
        <v>205</v>
      </c>
      <c r="H188" s="22">
        <v>2</v>
      </c>
      <c r="I188" s="22">
        <v>16.3</v>
      </c>
      <c r="J188" s="22">
        <v>288</v>
      </c>
      <c r="K188" s="22">
        <v>0.28799999999999998</v>
      </c>
      <c r="L188" s="61">
        <f t="shared" si="94"/>
        <v>36.92307692307692</v>
      </c>
      <c r="M188" s="22">
        <v>4</v>
      </c>
      <c r="N188" s="22">
        <v>12.3</v>
      </c>
      <c r="O188" s="22">
        <v>10</v>
      </c>
      <c r="P188" s="22">
        <v>1</v>
      </c>
      <c r="Q188" s="22">
        <v>3.9</v>
      </c>
      <c r="R188" s="22">
        <v>4</v>
      </c>
      <c r="S188" s="22">
        <v>3.2</v>
      </c>
      <c r="T188" s="22">
        <v>3.3</v>
      </c>
      <c r="U188" s="22">
        <v>14.400000000000002</v>
      </c>
      <c r="V188" s="22">
        <v>3.6000000000000005</v>
      </c>
      <c r="W188" s="22">
        <v>0.14399999999999999</v>
      </c>
      <c r="X188" s="22">
        <v>3.7440000000000007</v>
      </c>
      <c r="Y188" s="22">
        <v>7.4880000000000013</v>
      </c>
      <c r="Z188" s="14" t="s">
        <v>297</v>
      </c>
      <c r="AA188" s="17" t="s">
        <v>235</v>
      </c>
      <c r="AB188" s="17">
        <v>2</v>
      </c>
      <c r="AC188" s="16" t="s">
        <v>293</v>
      </c>
      <c r="AD188" s="41">
        <f t="shared" si="66"/>
        <v>26.000000000000007</v>
      </c>
      <c r="AI188" s="58">
        <f t="shared" si="88"/>
        <v>7.997008703999998</v>
      </c>
      <c r="AJ188" s="58">
        <f t="shared" si="89"/>
        <v>-0.50900870399999665</v>
      </c>
      <c r="AL188" s="55">
        <f t="shared" si="90"/>
        <v>28.567164159999997</v>
      </c>
      <c r="AM188" s="55">
        <f t="shared" si="91"/>
        <v>8.2273432780799993</v>
      </c>
      <c r="AN188" s="55">
        <f t="shared" si="92"/>
        <v>-0.739343278079998</v>
      </c>
      <c r="AO188" s="55">
        <f t="shared" si="93"/>
        <v>1.0987370830769227E-2</v>
      </c>
    </row>
    <row r="189" spans="1:41" hidden="1" x14ac:dyDescent="0.3">
      <c r="A189" s="11">
        <v>0</v>
      </c>
      <c r="B189" s="19">
        <v>89</v>
      </c>
      <c r="C189" s="16" t="s">
        <v>183</v>
      </c>
      <c r="D189" s="22">
        <v>60</v>
      </c>
      <c r="E189" s="16" t="s">
        <v>27</v>
      </c>
      <c r="F189" s="22">
        <v>1</v>
      </c>
      <c r="G189" s="22" t="s">
        <v>28</v>
      </c>
      <c r="H189" s="22">
        <v>4</v>
      </c>
      <c r="I189" s="22">
        <v>15.1</v>
      </c>
      <c r="J189" s="22">
        <v>700</v>
      </c>
      <c r="K189" s="22">
        <v>0.7</v>
      </c>
      <c r="L189" s="20">
        <f t="shared" ref="L189:L191" si="95">K189/0.011</f>
        <v>63.636363636363633</v>
      </c>
      <c r="M189" s="22">
        <v>2</v>
      </c>
      <c r="N189" s="22">
        <v>13.1</v>
      </c>
      <c r="O189" s="22">
        <v>10</v>
      </c>
      <c r="P189" s="22">
        <v>3</v>
      </c>
      <c r="Q189" s="22">
        <v>5.5</v>
      </c>
      <c r="R189" s="22">
        <v>5.6</v>
      </c>
      <c r="S189" s="22">
        <v>7</v>
      </c>
      <c r="T189" s="22">
        <v>5.4</v>
      </c>
      <c r="U189" s="22">
        <v>23.5</v>
      </c>
      <c r="V189" s="22">
        <v>5.875</v>
      </c>
      <c r="W189" s="22">
        <v>0.35</v>
      </c>
      <c r="X189" s="22">
        <v>6.2249999999999996</v>
      </c>
      <c r="Y189" s="22">
        <v>12.45</v>
      </c>
      <c r="Z189" s="14" t="s">
        <v>298</v>
      </c>
      <c r="AA189" s="17" t="s">
        <v>235</v>
      </c>
      <c r="AB189" s="17">
        <v>2</v>
      </c>
      <c r="AC189" s="16" t="s">
        <v>293</v>
      </c>
      <c r="AD189" s="41">
        <f t="shared" si="66"/>
        <v>17.785714285714285</v>
      </c>
      <c r="AI189" s="58">
        <f t="shared" si="88"/>
        <v>14.93159</v>
      </c>
      <c r="AJ189" s="58">
        <f t="shared" si="89"/>
        <v>-2.4815900000000006</v>
      </c>
      <c r="AL189" s="55">
        <f t="shared" si="90"/>
        <v>20.447599999999994</v>
      </c>
      <c r="AM189" s="55">
        <f t="shared" si="91"/>
        <v>14.313319999999996</v>
      </c>
      <c r="AN189" s="55">
        <f t="shared" si="92"/>
        <v>-1.8633199999999963</v>
      </c>
      <c r="AO189" s="55">
        <f t="shared" si="93"/>
        <v>1.1496642570281122E-2</v>
      </c>
    </row>
    <row r="190" spans="1:41" hidden="1" x14ac:dyDescent="0.3">
      <c r="A190" s="11">
        <v>0</v>
      </c>
      <c r="B190" s="19">
        <v>90</v>
      </c>
      <c r="C190" s="16" t="s">
        <v>183</v>
      </c>
      <c r="D190" s="22">
        <v>10</v>
      </c>
      <c r="E190" s="16" t="s">
        <v>27</v>
      </c>
      <c r="F190" s="22">
        <v>1</v>
      </c>
      <c r="G190" s="22" t="s">
        <v>28</v>
      </c>
      <c r="H190" s="22">
        <v>4</v>
      </c>
      <c r="I190" s="22">
        <v>18.2</v>
      </c>
      <c r="J190" s="22">
        <v>490</v>
      </c>
      <c r="K190" s="22">
        <v>0.49</v>
      </c>
      <c r="L190" s="20">
        <f t="shared" si="95"/>
        <v>44.545454545454547</v>
      </c>
      <c r="M190" s="22">
        <v>2.5</v>
      </c>
      <c r="N190" s="22">
        <v>15.7</v>
      </c>
      <c r="O190" s="22">
        <v>10</v>
      </c>
      <c r="P190" s="22">
        <v>3</v>
      </c>
      <c r="Q190" s="22">
        <v>5.4</v>
      </c>
      <c r="R190" s="22">
        <v>5.7</v>
      </c>
      <c r="S190" s="22">
        <v>5.5</v>
      </c>
      <c r="T190" s="22">
        <v>7.3</v>
      </c>
      <c r="U190" s="22">
        <v>23.900000000000002</v>
      </c>
      <c r="V190" s="22">
        <v>5.9750000000000005</v>
      </c>
      <c r="W190" s="22">
        <v>0.245</v>
      </c>
      <c r="X190" s="22">
        <v>6.2200000000000006</v>
      </c>
      <c r="Y190" s="22">
        <v>12.440000000000001</v>
      </c>
      <c r="Z190" s="14" t="s">
        <v>299</v>
      </c>
      <c r="AA190" s="17" t="s">
        <v>235</v>
      </c>
      <c r="AB190" s="17">
        <v>2</v>
      </c>
      <c r="AC190" s="16" t="s">
        <v>293</v>
      </c>
      <c r="AD190" s="41">
        <f t="shared" si="66"/>
        <v>25.387755102040821</v>
      </c>
      <c r="AI190" s="58">
        <f t="shared" si="88"/>
        <v>11.787619100000001</v>
      </c>
      <c r="AJ190" s="58">
        <f t="shared" si="89"/>
        <v>0.65238090000000071</v>
      </c>
      <c r="AL190" s="55">
        <f t="shared" si="90"/>
        <v>23.816713999999997</v>
      </c>
      <c r="AM190" s="55">
        <f t="shared" si="91"/>
        <v>11.670189859999999</v>
      </c>
      <c r="AN190" s="55">
        <f t="shared" si="92"/>
        <v>0.76981014000000236</v>
      </c>
      <c r="AO190" s="55">
        <f t="shared" si="93"/>
        <v>9.3811815594855279E-3</v>
      </c>
    </row>
    <row r="191" spans="1:41" x14ac:dyDescent="0.3">
      <c r="A191" s="11">
        <v>0</v>
      </c>
      <c r="B191" s="19">
        <v>91</v>
      </c>
      <c r="C191" s="16" t="s">
        <v>183</v>
      </c>
      <c r="D191" s="22">
        <v>30</v>
      </c>
      <c r="E191" s="16" t="s">
        <v>27</v>
      </c>
      <c r="F191" s="22">
        <v>1</v>
      </c>
      <c r="G191" s="22" t="s">
        <v>28</v>
      </c>
      <c r="H191" s="22">
        <v>4</v>
      </c>
      <c r="I191" s="22">
        <v>15.8</v>
      </c>
      <c r="J191" s="22">
        <v>720</v>
      </c>
      <c r="K191" s="22">
        <v>0.72</v>
      </c>
      <c r="L191" s="20">
        <f t="shared" si="95"/>
        <v>65.454545454545453</v>
      </c>
      <c r="M191" s="22">
        <v>2</v>
      </c>
      <c r="N191" s="22">
        <v>13.8</v>
      </c>
      <c r="O191" s="22">
        <v>10</v>
      </c>
      <c r="P191" s="22">
        <v>1</v>
      </c>
      <c r="Q191" s="22">
        <v>7.6</v>
      </c>
      <c r="R191" s="22">
        <v>8.1</v>
      </c>
      <c r="S191" s="22">
        <v>7.5</v>
      </c>
      <c r="T191" s="22">
        <v>6</v>
      </c>
      <c r="U191" s="22">
        <v>29.2</v>
      </c>
      <c r="V191" s="22">
        <v>7.3</v>
      </c>
      <c r="W191" s="22">
        <v>0.36</v>
      </c>
      <c r="X191" s="22">
        <v>7.66</v>
      </c>
      <c r="Y191" s="22">
        <v>15.32</v>
      </c>
      <c r="Z191" s="14" t="s">
        <v>300</v>
      </c>
      <c r="AA191" s="17" t="s">
        <v>235</v>
      </c>
      <c r="AB191" s="17">
        <v>2</v>
      </c>
      <c r="AC191" s="16" t="s">
        <v>293</v>
      </c>
      <c r="AD191" s="41">
        <f t="shared" si="66"/>
        <v>21.277777777777779</v>
      </c>
      <c r="AI191" s="58">
        <f t="shared" si="88"/>
        <v>15.188654399999999</v>
      </c>
      <c r="AJ191" s="58">
        <f t="shared" si="89"/>
        <v>0.13134560000000128</v>
      </c>
      <c r="AL191" s="55">
        <f t="shared" si="90"/>
        <v>20.210175999999997</v>
      </c>
      <c r="AM191" s="55">
        <f t="shared" si="91"/>
        <v>14.551326719999997</v>
      </c>
      <c r="AN191" s="55">
        <f t="shared" si="92"/>
        <v>0.76867328000000334</v>
      </c>
      <c r="AO191" s="55">
        <f t="shared" si="93"/>
        <v>9.4982550391644899E-3</v>
      </c>
    </row>
    <row r="192" spans="1:41" x14ac:dyDescent="0.3">
      <c r="A192" s="11">
        <v>0</v>
      </c>
      <c r="B192" s="19">
        <v>92</v>
      </c>
      <c r="C192" s="16" t="s">
        <v>183</v>
      </c>
      <c r="D192" s="22">
        <v>65</v>
      </c>
      <c r="E192" s="16" t="s">
        <v>38</v>
      </c>
      <c r="F192" s="22">
        <v>2</v>
      </c>
      <c r="G192" s="22" t="s">
        <v>184</v>
      </c>
      <c r="H192" s="22">
        <v>3</v>
      </c>
      <c r="I192" s="22">
        <v>13</v>
      </c>
      <c r="J192" s="22">
        <v>434</v>
      </c>
      <c r="K192" s="22">
        <v>0.434</v>
      </c>
      <c r="L192" s="20">
        <f>K192/0.0083</f>
        <v>52.289156626506021</v>
      </c>
      <c r="M192" s="22">
        <v>4.5</v>
      </c>
      <c r="N192" s="22">
        <v>8.5</v>
      </c>
      <c r="O192" s="22">
        <v>10</v>
      </c>
      <c r="P192" s="22">
        <v>1</v>
      </c>
      <c r="Q192" s="22">
        <v>5.7</v>
      </c>
      <c r="R192" s="22">
        <v>4.9000000000000004</v>
      </c>
      <c r="S192" s="22">
        <v>6</v>
      </c>
      <c r="T192" s="22">
        <v>5.7</v>
      </c>
      <c r="U192" s="22">
        <v>22.3</v>
      </c>
      <c r="V192" s="22">
        <v>5.5750000000000002</v>
      </c>
      <c r="W192" s="22">
        <v>0.217</v>
      </c>
      <c r="X192" s="22">
        <v>5.7919999999999998</v>
      </c>
      <c r="Y192" s="22">
        <v>11.584</v>
      </c>
      <c r="Z192" s="14" t="s">
        <v>301</v>
      </c>
      <c r="AA192" s="17" t="s">
        <v>235</v>
      </c>
      <c r="AB192" s="17">
        <v>2</v>
      </c>
      <c r="AC192" s="16" t="s">
        <v>302</v>
      </c>
      <c r="AD192" s="41">
        <f t="shared" si="66"/>
        <v>26.691244239631335</v>
      </c>
      <c r="AI192" s="58">
        <f t="shared" si="88"/>
        <v>10.812049596</v>
      </c>
      <c r="AJ192" s="58">
        <f t="shared" si="89"/>
        <v>0.77195040400000003</v>
      </c>
      <c r="AL192" s="55">
        <f t="shared" si="90"/>
        <v>24.985357839999999</v>
      </c>
      <c r="AM192" s="55">
        <f t="shared" si="91"/>
        <v>10.843645302559999</v>
      </c>
      <c r="AN192" s="55">
        <f t="shared" si="92"/>
        <v>0.74035469744000082</v>
      </c>
      <c r="AO192" s="55">
        <f t="shared" si="93"/>
        <v>9.3608816493093924E-3</v>
      </c>
    </row>
    <row r="193" spans="1:41" hidden="1" x14ac:dyDescent="0.3">
      <c r="A193" s="11">
        <v>0</v>
      </c>
      <c r="B193" s="19">
        <v>93</v>
      </c>
      <c r="C193" s="16" t="s">
        <v>183</v>
      </c>
      <c r="D193" s="22">
        <v>0</v>
      </c>
      <c r="E193" s="16" t="s">
        <v>189</v>
      </c>
      <c r="F193" s="22">
        <v>4</v>
      </c>
      <c r="G193" s="22" t="s">
        <v>57</v>
      </c>
      <c r="H193" s="22">
        <v>1</v>
      </c>
      <c r="I193" s="22">
        <v>5.4</v>
      </c>
      <c r="J193" s="22">
        <v>142</v>
      </c>
      <c r="K193" s="22">
        <v>0.14199999999999999</v>
      </c>
      <c r="L193" s="61">
        <f t="shared" ref="L193:L196" si="96">K193/0.00956</f>
        <v>14.853556485355647</v>
      </c>
      <c r="M193" s="22">
        <v>3</v>
      </c>
      <c r="N193" s="22">
        <v>2.4000000000000004</v>
      </c>
      <c r="O193" s="22">
        <v>0</v>
      </c>
      <c r="P193" s="22">
        <v>0</v>
      </c>
      <c r="Q193" s="22">
        <v>2.1</v>
      </c>
      <c r="R193" s="22">
        <v>2.2999999999999998</v>
      </c>
      <c r="S193" s="22">
        <v>2.2000000000000002</v>
      </c>
      <c r="T193" s="22">
        <v>1.5</v>
      </c>
      <c r="U193" s="22">
        <v>8.1000000000000014</v>
      </c>
      <c r="V193" s="22">
        <v>2.0250000000000004</v>
      </c>
      <c r="W193" s="22">
        <v>7.0999999999999994E-2</v>
      </c>
      <c r="X193" s="22">
        <v>2.0960000000000005</v>
      </c>
      <c r="Y193" s="22">
        <v>4.1920000000000011</v>
      </c>
      <c r="Z193" s="14" t="s">
        <v>303</v>
      </c>
      <c r="AA193" s="17" t="s">
        <v>235</v>
      </c>
      <c r="AB193" s="17">
        <v>2</v>
      </c>
      <c r="AC193" s="16" t="s">
        <v>302</v>
      </c>
      <c r="AD193" s="41">
        <f t="shared" si="66"/>
        <v>29.521126760563391</v>
      </c>
      <c r="AI193" s="58">
        <f t="shared" si="88"/>
        <v>4.7893697239999993</v>
      </c>
      <c r="AJ193" s="58">
        <f t="shared" si="89"/>
        <v>-0.59736972399999821</v>
      </c>
      <c r="AL193" s="55">
        <f t="shared" si="90"/>
        <v>32.922314960000001</v>
      </c>
      <c r="AM193" s="55">
        <f t="shared" si="91"/>
        <v>4.6749687243200002</v>
      </c>
      <c r="AN193" s="55">
        <f t="shared" si="92"/>
        <v>-0.48296872431999915</v>
      </c>
      <c r="AO193" s="55">
        <f t="shared" si="93"/>
        <v>1.1152120048473279E-2</v>
      </c>
    </row>
    <row r="194" spans="1:41" x14ac:dyDescent="0.3">
      <c r="A194" s="11">
        <v>0</v>
      </c>
      <c r="B194" s="19">
        <v>94</v>
      </c>
      <c r="C194" s="16" t="s">
        <v>183</v>
      </c>
      <c r="D194" s="22">
        <v>20</v>
      </c>
      <c r="E194" s="16" t="s">
        <v>430</v>
      </c>
      <c r="F194" s="22">
        <v>4</v>
      </c>
      <c r="G194" s="22" t="s">
        <v>205</v>
      </c>
      <c r="H194" s="22">
        <v>2</v>
      </c>
      <c r="I194" s="22">
        <v>13.8</v>
      </c>
      <c r="J194" s="22">
        <v>379</v>
      </c>
      <c r="K194" s="22">
        <v>0.379</v>
      </c>
      <c r="L194" s="61">
        <f t="shared" si="96"/>
        <v>39.644351464435147</v>
      </c>
      <c r="M194" s="22">
        <v>4</v>
      </c>
      <c r="N194" s="22">
        <v>9.8000000000000007</v>
      </c>
      <c r="O194" s="22">
        <v>10</v>
      </c>
      <c r="P194" s="22">
        <v>1</v>
      </c>
      <c r="Q194" s="22">
        <v>6</v>
      </c>
      <c r="R194" s="22">
        <v>5.6</v>
      </c>
      <c r="S194" s="22">
        <v>7.2</v>
      </c>
      <c r="T194" s="22">
        <v>5.2</v>
      </c>
      <c r="U194" s="22">
        <v>24</v>
      </c>
      <c r="V194" s="22">
        <v>6</v>
      </c>
      <c r="W194" s="22">
        <v>0.1895</v>
      </c>
      <c r="X194" s="22">
        <v>6.1894999999999998</v>
      </c>
      <c r="Y194" s="22">
        <v>12.379</v>
      </c>
      <c r="Z194" s="14" t="s">
        <v>304</v>
      </c>
      <c r="AA194" s="17" t="s">
        <v>235</v>
      </c>
      <c r="AB194" s="17">
        <v>2</v>
      </c>
      <c r="AC194" s="16" t="s">
        <v>302</v>
      </c>
      <c r="AD194" s="41">
        <f t="shared" si="66"/>
        <v>32.662269129287594</v>
      </c>
      <c r="AI194" s="58">
        <f t="shared" si="88"/>
        <v>9.7976800309999987</v>
      </c>
      <c r="AJ194" s="58">
        <f t="shared" si="89"/>
        <v>2.5813199690000008</v>
      </c>
      <c r="AL194" s="55">
        <f t="shared" si="90"/>
        <v>26.243877739999999</v>
      </c>
      <c r="AM194" s="55">
        <f t="shared" si="91"/>
        <v>9.94642966346</v>
      </c>
      <c r="AN194" s="55">
        <f t="shared" si="92"/>
        <v>2.4325703365399995</v>
      </c>
      <c r="AO194" s="55">
        <f t="shared" si="93"/>
        <v>8.0349217735358278E-3</v>
      </c>
    </row>
    <row r="195" spans="1:41" x14ac:dyDescent="0.3">
      <c r="A195" s="11">
        <v>0</v>
      </c>
      <c r="B195" s="19">
        <v>95</v>
      </c>
      <c r="C195" s="16" t="s">
        <v>183</v>
      </c>
      <c r="D195" s="22">
        <v>0</v>
      </c>
      <c r="E195" s="16" t="s">
        <v>430</v>
      </c>
      <c r="F195" s="22">
        <v>4</v>
      </c>
      <c r="G195" s="22" t="s">
        <v>205</v>
      </c>
      <c r="H195" s="22">
        <v>2</v>
      </c>
      <c r="I195" s="22">
        <v>12.1</v>
      </c>
      <c r="J195" s="22">
        <v>304</v>
      </c>
      <c r="K195" s="22">
        <v>0.30399999999999999</v>
      </c>
      <c r="L195" s="61">
        <f t="shared" si="96"/>
        <v>31.799163179916313</v>
      </c>
      <c r="M195" s="22">
        <v>3.5</v>
      </c>
      <c r="N195" s="22">
        <v>8.6</v>
      </c>
      <c r="O195" s="22">
        <v>10</v>
      </c>
      <c r="P195" s="22">
        <v>1</v>
      </c>
      <c r="Q195" s="22">
        <v>2.7</v>
      </c>
      <c r="R195" s="22">
        <v>3.3</v>
      </c>
      <c r="S195" s="22">
        <v>3.4</v>
      </c>
      <c r="T195" s="22">
        <v>2.8</v>
      </c>
      <c r="U195" s="22">
        <v>12.2</v>
      </c>
      <c r="V195" s="22">
        <v>3.05</v>
      </c>
      <c r="W195" s="22">
        <v>0.152</v>
      </c>
      <c r="X195" s="22">
        <v>3.202</v>
      </c>
      <c r="Y195" s="22">
        <v>6.4039999999999999</v>
      </c>
      <c r="Z195" s="14" t="s">
        <v>305</v>
      </c>
      <c r="AA195" s="17" t="s">
        <v>235</v>
      </c>
      <c r="AB195" s="17">
        <v>2</v>
      </c>
      <c r="AC195" s="16" t="s">
        <v>302</v>
      </c>
      <c r="AD195" s="41">
        <f t="shared" ref="AD195:AD258" si="97">Y195/K195</f>
        <v>21.065789473684212</v>
      </c>
      <c r="AI195" s="58">
        <f t="shared" si="88"/>
        <v>8.3246610560000001</v>
      </c>
      <c r="AJ195" s="58">
        <f t="shared" si="89"/>
        <v>-1.9206610560000001</v>
      </c>
      <c r="AL195" s="55">
        <f t="shared" si="90"/>
        <v>28.136906239999998</v>
      </c>
      <c r="AM195" s="55">
        <f t="shared" si="91"/>
        <v>8.5536194969599997</v>
      </c>
      <c r="AN195" s="55">
        <f t="shared" si="92"/>
        <v>-2.1496194969599998</v>
      </c>
      <c r="AO195" s="55">
        <f t="shared" si="93"/>
        <v>1.3356682537414115E-2</v>
      </c>
    </row>
    <row r="196" spans="1:41" hidden="1" x14ac:dyDescent="0.3">
      <c r="A196" s="11">
        <v>0</v>
      </c>
      <c r="B196" s="19">
        <v>96</v>
      </c>
      <c r="C196" s="16" t="s">
        <v>183</v>
      </c>
      <c r="D196" s="22">
        <v>0</v>
      </c>
      <c r="E196" s="16" t="s">
        <v>189</v>
      </c>
      <c r="F196" s="22">
        <v>4</v>
      </c>
      <c r="G196" s="22" t="s">
        <v>205</v>
      </c>
      <c r="H196" s="22">
        <v>2</v>
      </c>
      <c r="I196" s="22">
        <v>10.199999999999999</v>
      </c>
      <c r="J196" s="22">
        <v>320</v>
      </c>
      <c r="K196" s="22">
        <v>0.32</v>
      </c>
      <c r="L196" s="61">
        <f t="shared" si="96"/>
        <v>33.472803347280333</v>
      </c>
      <c r="M196" s="22">
        <v>3.5</v>
      </c>
      <c r="N196" s="22">
        <v>6.6999999999999993</v>
      </c>
      <c r="O196" s="22">
        <v>0</v>
      </c>
      <c r="P196" s="22">
        <v>0</v>
      </c>
      <c r="Q196" s="22">
        <v>3.8</v>
      </c>
      <c r="R196" s="22">
        <v>3.2</v>
      </c>
      <c r="S196" s="22">
        <v>3.7</v>
      </c>
      <c r="T196" s="22">
        <v>3.1</v>
      </c>
      <c r="U196" s="22">
        <v>13.799999999999999</v>
      </c>
      <c r="V196" s="22">
        <v>3.4499999999999997</v>
      </c>
      <c r="W196" s="22">
        <v>0.16</v>
      </c>
      <c r="X196" s="22">
        <v>3.61</v>
      </c>
      <c r="Y196" s="22">
        <v>7.22</v>
      </c>
      <c r="Z196" s="14" t="s">
        <v>306</v>
      </c>
      <c r="AA196" s="17" t="s">
        <v>235</v>
      </c>
      <c r="AB196" s="17">
        <v>2</v>
      </c>
      <c r="AC196" s="16" t="s">
        <v>302</v>
      </c>
      <c r="AD196" s="41">
        <f t="shared" si="97"/>
        <v>22.5625</v>
      </c>
      <c r="AI196" s="58">
        <f t="shared" si="88"/>
        <v>8.6475983999999979</v>
      </c>
      <c r="AJ196" s="58">
        <f t="shared" si="89"/>
        <v>-1.4275983999999982</v>
      </c>
      <c r="AL196" s="55">
        <f t="shared" si="90"/>
        <v>27.715935999999996</v>
      </c>
      <c r="AM196" s="55">
        <f t="shared" si="91"/>
        <v>8.8690995199999989</v>
      </c>
      <c r="AN196" s="55">
        <f t="shared" si="92"/>
        <v>-1.6490995199999992</v>
      </c>
      <c r="AO196" s="55">
        <f t="shared" si="93"/>
        <v>1.2284071357340718E-2</v>
      </c>
    </row>
    <row r="197" spans="1:41" hidden="1" x14ac:dyDescent="0.3">
      <c r="A197" s="11">
        <v>0</v>
      </c>
      <c r="B197" s="19">
        <v>97</v>
      </c>
      <c r="C197" s="16" t="s">
        <v>183</v>
      </c>
      <c r="D197" s="22">
        <v>0</v>
      </c>
      <c r="E197" s="16" t="s">
        <v>27</v>
      </c>
      <c r="F197" s="22">
        <v>1</v>
      </c>
      <c r="G197" s="22" t="s">
        <v>28</v>
      </c>
      <c r="H197" s="22">
        <v>4</v>
      </c>
      <c r="I197" s="22">
        <v>14.4</v>
      </c>
      <c r="J197" s="22">
        <v>723</v>
      </c>
      <c r="K197" s="22">
        <v>0.72299999999999998</v>
      </c>
      <c r="L197" s="20">
        <f>K197/0.011</f>
        <v>65.727272727272734</v>
      </c>
      <c r="M197" s="22">
        <v>3.5</v>
      </c>
      <c r="N197" s="22">
        <v>10.9</v>
      </c>
      <c r="O197" s="22">
        <v>10</v>
      </c>
      <c r="P197" s="22">
        <v>3</v>
      </c>
      <c r="Q197" s="22">
        <v>5.9</v>
      </c>
      <c r="R197" s="22">
        <v>5.9</v>
      </c>
      <c r="S197" s="22">
        <v>10</v>
      </c>
      <c r="T197" s="22">
        <v>8.9</v>
      </c>
      <c r="U197" s="22">
        <v>30.700000000000003</v>
      </c>
      <c r="V197" s="22">
        <v>7.6750000000000007</v>
      </c>
      <c r="W197" s="22">
        <v>0.36149999999999999</v>
      </c>
      <c r="X197" s="22">
        <v>8.0365000000000002</v>
      </c>
      <c r="Y197" s="22">
        <v>16.073</v>
      </c>
      <c r="Z197" s="14" t="s">
        <v>307</v>
      </c>
      <c r="AA197" s="17" t="s">
        <v>235</v>
      </c>
      <c r="AB197" s="17">
        <v>2</v>
      </c>
      <c r="AC197" s="16" t="s">
        <v>302</v>
      </c>
      <c r="AD197" s="41">
        <f t="shared" si="97"/>
        <v>22.230982019363765</v>
      </c>
      <c r="AI197" s="58">
        <f t="shared" si="88"/>
        <v>15.226578639</v>
      </c>
      <c r="AJ197" s="58">
        <f t="shared" si="89"/>
        <v>0.84642136100000087</v>
      </c>
      <c r="AL197" s="55">
        <f t="shared" si="90"/>
        <v>20.175814059999997</v>
      </c>
      <c r="AM197" s="55">
        <f t="shared" si="91"/>
        <v>14.587113565379997</v>
      </c>
      <c r="AN197" s="55">
        <f t="shared" si="92"/>
        <v>1.4858864346200029</v>
      </c>
      <c r="AO197" s="55">
        <f t="shared" si="93"/>
        <v>9.0755388324394934E-3</v>
      </c>
    </row>
    <row r="198" spans="1:41" x14ac:dyDescent="0.3">
      <c r="A198" s="11">
        <v>0</v>
      </c>
      <c r="B198" s="19">
        <v>98</v>
      </c>
      <c r="C198" s="16" t="s">
        <v>183</v>
      </c>
      <c r="D198" s="22">
        <v>0</v>
      </c>
      <c r="E198" s="16" t="s">
        <v>430</v>
      </c>
      <c r="F198" s="22">
        <v>4</v>
      </c>
      <c r="G198" s="22" t="s">
        <v>205</v>
      </c>
      <c r="H198" s="22">
        <v>2</v>
      </c>
      <c r="I198" s="22">
        <v>12.1</v>
      </c>
      <c r="J198" s="22">
        <v>306</v>
      </c>
      <c r="K198" s="22">
        <v>0.30599999999999999</v>
      </c>
      <c r="L198" s="61">
        <f>K198/0.00956</f>
        <v>32.00836820083682</v>
      </c>
      <c r="M198" s="22">
        <v>2.4</v>
      </c>
      <c r="N198" s="22">
        <v>9.6999999999999993</v>
      </c>
      <c r="O198" s="22">
        <v>10</v>
      </c>
      <c r="P198" s="22">
        <v>1</v>
      </c>
      <c r="Q198" s="22">
        <v>4.2</v>
      </c>
      <c r="R198" s="22">
        <v>4.3</v>
      </c>
      <c r="S198" s="22">
        <v>4.0999999999999996</v>
      </c>
      <c r="T198" s="22">
        <v>3.8</v>
      </c>
      <c r="U198" s="22">
        <v>16.399999999999999</v>
      </c>
      <c r="V198" s="22">
        <v>4.0999999999999996</v>
      </c>
      <c r="W198" s="22">
        <v>0.153</v>
      </c>
      <c r="X198" s="22">
        <v>4.2529999999999992</v>
      </c>
      <c r="Y198" s="22">
        <v>8.5059999999999985</v>
      </c>
      <c r="Z198" s="14" t="s">
        <v>308</v>
      </c>
      <c r="AA198" s="17" t="s">
        <v>235</v>
      </c>
      <c r="AB198" s="17">
        <v>2</v>
      </c>
      <c r="AC198" s="16" t="s">
        <v>302</v>
      </c>
      <c r="AD198" s="41">
        <f t="shared" si="97"/>
        <v>27.79738562091503</v>
      </c>
      <c r="AI198" s="58">
        <f t="shared" si="88"/>
        <v>8.3652860760000003</v>
      </c>
      <c r="AJ198" s="58">
        <f t="shared" si="89"/>
        <v>0.14071392399999816</v>
      </c>
      <c r="AL198" s="55">
        <f t="shared" si="90"/>
        <v>28.083777039999998</v>
      </c>
      <c r="AM198" s="55">
        <f t="shared" si="91"/>
        <v>8.5936357742399991</v>
      </c>
      <c r="AN198" s="55">
        <f t="shared" si="92"/>
        <v>-8.7635774240000686E-2</v>
      </c>
      <c r="AO198" s="55">
        <f t="shared" si="93"/>
        <v>1.0103028185092875E-2</v>
      </c>
    </row>
    <row r="199" spans="1:41" x14ac:dyDescent="0.3">
      <c r="A199" s="11">
        <v>0</v>
      </c>
      <c r="B199" s="19">
        <v>99</v>
      </c>
      <c r="C199" s="16" t="s">
        <v>183</v>
      </c>
      <c r="D199" s="22">
        <v>10</v>
      </c>
      <c r="E199" s="16" t="s">
        <v>27</v>
      </c>
      <c r="F199" s="22">
        <v>1</v>
      </c>
      <c r="G199" s="22" t="s">
        <v>28</v>
      </c>
      <c r="H199" s="22">
        <v>4</v>
      </c>
      <c r="I199" s="22">
        <v>12.1</v>
      </c>
      <c r="J199" s="22">
        <v>664</v>
      </c>
      <c r="K199" s="22">
        <v>0.66400000000000003</v>
      </c>
      <c r="L199" s="20">
        <f>K199/0.011</f>
        <v>60.363636363636367</v>
      </c>
      <c r="M199" s="22">
        <v>3.5</v>
      </c>
      <c r="N199" s="22">
        <v>8.6</v>
      </c>
      <c r="O199" s="22">
        <v>10</v>
      </c>
      <c r="P199" s="22">
        <v>1</v>
      </c>
      <c r="Q199" s="22">
        <v>6.7</v>
      </c>
      <c r="R199" s="22">
        <v>6.3</v>
      </c>
      <c r="S199" s="22">
        <v>6.9</v>
      </c>
      <c r="T199" s="22">
        <v>5.4</v>
      </c>
      <c r="U199" s="22">
        <v>25.299999999999997</v>
      </c>
      <c r="V199" s="22">
        <v>6.3249999999999993</v>
      </c>
      <c r="W199" s="22">
        <v>0.33200000000000002</v>
      </c>
      <c r="X199" s="22">
        <v>6.6569999999999991</v>
      </c>
      <c r="Y199" s="22">
        <v>13.313999999999998</v>
      </c>
      <c r="Z199" s="14" t="s">
        <v>309</v>
      </c>
      <c r="AA199" s="17" t="s">
        <v>235</v>
      </c>
      <c r="AB199" s="17">
        <v>2</v>
      </c>
      <c r="AC199" s="16" t="s">
        <v>302</v>
      </c>
      <c r="AD199" s="41">
        <f t="shared" si="97"/>
        <v>20.051204819277103</v>
      </c>
      <c r="AI199" s="58">
        <f t="shared" si="88"/>
        <v>14.450308736</v>
      </c>
      <c r="AJ199" s="58">
        <f t="shared" si="89"/>
        <v>-1.1363087360000019</v>
      </c>
      <c r="AL199" s="55">
        <f t="shared" si="90"/>
        <v>20.911533439999999</v>
      </c>
      <c r="AM199" s="55">
        <f t="shared" si="91"/>
        <v>13.885258204160001</v>
      </c>
      <c r="AN199" s="55">
        <f t="shared" si="92"/>
        <v>-0.57125820416000295</v>
      </c>
      <c r="AO199" s="55">
        <f t="shared" si="93"/>
        <v>1.0429065798527868E-2</v>
      </c>
    </row>
    <row r="200" spans="1:41" x14ac:dyDescent="0.3">
      <c r="A200" s="11">
        <v>0</v>
      </c>
      <c r="B200" s="19">
        <v>100</v>
      </c>
      <c r="C200" s="16" t="s">
        <v>183</v>
      </c>
      <c r="D200" s="22">
        <v>0</v>
      </c>
      <c r="E200" s="16" t="s">
        <v>430</v>
      </c>
      <c r="F200" s="22">
        <v>4</v>
      </c>
      <c r="G200" s="22" t="s">
        <v>205</v>
      </c>
      <c r="H200" s="22">
        <v>2</v>
      </c>
      <c r="I200" s="22">
        <v>11.4</v>
      </c>
      <c r="J200" s="22">
        <v>305</v>
      </c>
      <c r="K200" s="22">
        <v>0.30499999999999999</v>
      </c>
      <c r="L200" s="61">
        <f t="shared" ref="L200:L204" si="98">K200/0.00956</f>
        <v>31.903765690376567</v>
      </c>
      <c r="M200" s="22">
        <v>3.2</v>
      </c>
      <c r="N200" s="22">
        <v>8.1999999999999993</v>
      </c>
      <c r="O200" s="22">
        <v>10</v>
      </c>
      <c r="P200" s="22">
        <v>1</v>
      </c>
      <c r="Q200" s="22">
        <v>3.9</v>
      </c>
      <c r="R200" s="22">
        <v>4.0999999999999996</v>
      </c>
      <c r="S200" s="22">
        <v>4.0999999999999996</v>
      </c>
      <c r="T200" s="22">
        <v>3.6</v>
      </c>
      <c r="U200" s="22">
        <v>15.7</v>
      </c>
      <c r="V200" s="22">
        <v>3.9249999999999998</v>
      </c>
      <c r="W200" s="22">
        <v>0.1525</v>
      </c>
      <c r="X200" s="22">
        <v>4.0774999999999997</v>
      </c>
      <c r="Y200" s="22">
        <v>8.1549999999999994</v>
      </c>
      <c r="Z200" s="14" t="s">
        <v>310</v>
      </c>
      <c r="AA200" s="17" t="s">
        <v>235</v>
      </c>
      <c r="AB200" s="17">
        <v>2</v>
      </c>
      <c r="AC200" s="16" t="s">
        <v>302</v>
      </c>
      <c r="AD200" s="41">
        <f t="shared" si="97"/>
        <v>26.737704918032787</v>
      </c>
      <c r="AI200" s="58">
        <f t="shared" si="88"/>
        <v>8.3449827749999983</v>
      </c>
      <c r="AJ200" s="58">
        <f t="shared" si="89"/>
        <v>-0.18998277499999894</v>
      </c>
      <c r="AL200" s="55">
        <f t="shared" si="90"/>
        <v>28.110323499999996</v>
      </c>
      <c r="AM200" s="55">
        <f t="shared" si="91"/>
        <v>8.5736486674999988</v>
      </c>
      <c r="AN200" s="55">
        <f t="shared" si="92"/>
        <v>-0.41864866749999941</v>
      </c>
      <c r="AO200" s="55">
        <f t="shared" si="93"/>
        <v>1.0513364399141628E-2</v>
      </c>
    </row>
    <row r="201" spans="1:41" x14ac:dyDescent="0.3">
      <c r="A201" s="11">
        <v>0</v>
      </c>
      <c r="B201" s="19">
        <v>101</v>
      </c>
      <c r="C201" s="16" t="s">
        <v>183</v>
      </c>
      <c r="D201" s="22">
        <v>0</v>
      </c>
      <c r="E201" s="16" t="s">
        <v>430</v>
      </c>
      <c r="F201" s="22">
        <v>4</v>
      </c>
      <c r="G201" s="22" t="s">
        <v>184</v>
      </c>
      <c r="H201" s="22">
        <v>3</v>
      </c>
      <c r="I201" s="22">
        <v>14.1</v>
      </c>
      <c r="J201" s="22">
        <v>443</v>
      </c>
      <c r="K201" s="22">
        <v>0.443</v>
      </c>
      <c r="L201" s="61">
        <f t="shared" si="98"/>
        <v>46.338912133891213</v>
      </c>
      <c r="M201" s="22">
        <v>2.5</v>
      </c>
      <c r="N201" s="22">
        <v>11.6</v>
      </c>
      <c r="O201" s="22">
        <v>10</v>
      </c>
      <c r="P201" s="22">
        <v>1</v>
      </c>
      <c r="Q201" s="22">
        <v>5.3</v>
      </c>
      <c r="R201" s="22">
        <v>6.6</v>
      </c>
      <c r="S201" s="22">
        <v>6.2</v>
      </c>
      <c r="T201" s="22">
        <v>4.8</v>
      </c>
      <c r="U201" s="22">
        <v>22.9</v>
      </c>
      <c r="V201" s="22">
        <v>5.7249999999999996</v>
      </c>
      <c r="W201" s="22">
        <v>0.2215</v>
      </c>
      <c r="X201" s="22">
        <v>5.9464999999999995</v>
      </c>
      <c r="Y201" s="22">
        <v>11.892999999999999</v>
      </c>
      <c r="Z201" s="14" t="s">
        <v>311</v>
      </c>
      <c r="AA201" s="17" t="s">
        <v>235</v>
      </c>
      <c r="AB201" s="17">
        <v>2</v>
      </c>
      <c r="AC201" s="16" t="s">
        <v>302</v>
      </c>
      <c r="AD201" s="41">
        <f t="shared" si="97"/>
        <v>26.846501128668169</v>
      </c>
      <c r="AI201" s="58">
        <f t="shared" si="88"/>
        <v>10.972732959</v>
      </c>
      <c r="AJ201" s="58">
        <f t="shared" si="89"/>
        <v>0.9202670409999989</v>
      </c>
      <c r="AL201" s="55">
        <f t="shared" si="90"/>
        <v>24.789866859999997</v>
      </c>
      <c r="AM201" s="55">
        <f t="shared" si="91"/>
        <v>10.981911018979998</v>
      </c>
      <c r="AN201" s="55">
        <f t="shared" si="92"/>
        <v>0.91108898102000069</v>
      </c>
      <c r="AO201" s="55">
        <f t="shared" si="93"/>
        <v>9.2339283771798522E-3</v>
      </c>
    </row>
    <row r="202" spans="1:41" hidden="1" x14ac:dyDescent="0.3">
      <c r="A202" s="11">
        <v>0</v>
      </c>
      <c r="B202" s="19">
        <v>102</v>
      </c>
      <c r="C202" s="16" t="s">
        <v>183</v>
      </c>
      <c r="D202" s="22">
        <v>30</v>
      </c>
      <c r="E202" s="16" t="s">
        <v>189</v>
      </c>
      <c r="F202" s="22">
        <v>4</v>
      </c>
      <c r="G202" s="22" t="s">
        <v>184</v>
      </c>
      <c r="H202" s="22">
        <v>3</v>
      </c>
      <c r="I202" s="22">
        <v>13.3</v>
      </c>
      <c r="J202" s="22">
        <v>458</v>
      </c>
      <c r="K202" s="22">
        <v>0.45800000000000002</v>
      </c>
      <c r="L202" s="61">
        <f t="shared" si="98"/>
        <v>47.90794979079498</v>
      </c>
      <c r="M202" s="22">
        <v>4.5</v>
      </c>
      <c r="N202" s="22">
        <v>8.8000000000000007</v>
      </c>
      <c r="O202" s="22">
        <v>10</v>
      </c>
      <c r="P202" s="22">
        <v>3</v>
      </c>
      <c r="Q202" s="22">
        <v>6</v>
      </c>
      <c r="R202" s="22">
        <v>6.1</v>
      </c>
      <c r="S202" s="22">
        <v>6.2</v>
      </c>
      <c r="T202" s="22">
        <v>5.4</v>
      </c>
      <c r="U202" s="22">
        <v>23.700000000000003</v>
      </c>
      <c r="V202" s="22">
        <v>5.9250000000000007</v>
      </c>
      <c r="W202" s="22">
        <v>0.22900000000000001</v>
      </c>
      <c r="X202" s="22">
        <v>6.1540000000000008</v>
      </c>
      <c r="Y202" s="22">
        <v>12.308000000000002</v>
      </c>
      <c r="Z202" s="14" t="s">
        <v>312</v>
      </c>
      <c r="AA202" s="17" t="s">
        <v>235</v>
      </c>
      <c r="AB202" s="17">
        <v>2</v>
      </c>
      <c r="AC202" s="16" t="s">
        <v>302</v>
      </c>
      <c r="AD202" s="41">
        <f t="shared" si="97"/>
        <v>26.873362445414848</v>
      </c>
      <c r="AI202" s="58">
        <f t="shared" si="88"/>
        <v>11.237223323999999</v>
      </c>
      <c r="AJ202" s="58">
        <f t="shared" si="89"/>
        <v>1.070776676000003</v>
      </c>
      <c r="AL202" s="55">
        <f t="shared" si="90"/>
        <v>24.470578959999997</v>
      </c>
      <c r="AM202" s="55">
        <f t="shared" si="91"/>
        <v>11.20752516368</v>
      </c>
      <c r="AN202" s="55">
        <f t="shared" si="92"/>
        <v>1.1004748363200019</v>
      </c>
      <c r="AO202" s="55">
        <f t="shared" si="93"/>
        <v>9.1058865483262912E-3</v>
      </c>
    </row>
    <row r="203" spans="1:41" hidden="1" x14ac:dyDescent="0.3">
      <c r="A203" s="11">
        <v>0</v>
      </c>
      <c r="B203" s="19">
        <v>103</v>
      </c>
      <c r="C203" s="16" t="s">
        <v>183</v>
      </c>
      <c r="D203" s="22">
        <v>35</v>
      </c>
      <c r="E203" s="16" t="s">
        <v>189</v>
      </c>
      <c r="F203" s="22">
        <v>4</v>
      </c>
      <c r="G203" s="22" t="s">
        <v>184</v>
      </c>
      <c r="H203" s="22">
        <v>3</v>
      </c>
      <c r="I203" s="22">
        <v>10.1</v>
      </c>
      <c r="J203" s="22">
        <v>378</v>
      </c>
      <c r="K203" s="22">
        <v>0.378</v>
      </c>
      <c r="L203" s="61">
        <f t="shared" si="98"/>
        <v>39.539748953974893</v>
      </c>
      <c r="M203" s="22">
        <v>3.1</v>
      </c>
      <c r="N203" s="22">
        <v>7</v>
      </c>
      <c r="O203" s="22">
        <v>10</v>
      </c>
      <c r="P203" s="22">
        <v>4</v>
      </c>
      <c r="Q203" s="22">
        <v>4.7</v>
      </c>
      <c r="R203" s="22">
        <v>4.0999999999999996</v>
      </c>
      <c r="S203" s="22">
        <v>5.0999999999999996</v>
      </c>
      <c r="T203" s="22">
        <v>5.3</v>
      </c>
      <c r="U203" s="22">
        <v>19.2</v>
      </c>
      <c r="V203" s="22">
        <v>4.8</v>
      </c>
      <c r="W203" s="22">
        <v>0.189</v>
      </c>
      <c r="X203" s="22">
        <v>4.9889999999999999</v>
      </c>
      <c r="Y203" s="22">
        <v>9.9779999999999998</v>
      </c>
      <c r="Z203" s="14" t="s">
        <v>312</v>
      </c>
      <c r="AA203" s="17" t="s">
        <v>235</v>
      </c>
      <c r="AB203" s="17">
        <v>2</v>
      </c>
      <c r="AC203" s="16" t="s">
        <v>302</v>
      </c>
      <c r="AD203" s="41">
        <f t="shared" si="97"/>
        <v>26.396825396825395</v>
      </c>
      <c r="AI203" s="58">
        <f t="shared" si="88"/>
        <v>9.778721243999998</v>
      </c>
      <c r="AJ203" s="58">
        <f t="shared" si="89"/>
        <v>0.19927875600000178</v>
      </c>
      <c r="AL203" s="55">
        <f t="shared" si="90"/>
        <v>26.267775759999999</v>
      </c>
      <c r="AM203" s="55">
        <f t="shared" si="91"/>
        <v>9.9292192372799999</v>
      </c>
      <c r="AN203" s="55">
        <f t="shared" si="92"/>
        <v>4.8780762719999871E-2</v>
      </c>
      <c r="AO203" s="55">
        <f t="shared" si="93"/>
        <v>9.9511116829825615E-3</v>
      </c>
    </row>
    <row r="204" spans="1:41" x14ac:dyDescent="0.3">
      <c r="A204" s="11">
        <v>0</v>
      </c>
      <c r="B204" s="19">
        <v>104</v>
      </c>
      <c r="C204" s="16" t="s">
        <v>183</v>
      </c>
      <c r="D204" s="22">
        <v>40</v>
      </c>
      <c r="E204" s="16" t="s">
        <v>430</v>
      </c>
      <c r="F204" s="22">
        <v>4</v>
      </c>
      <c r="G204" s="22" t="s">
        <v>205</v>
      </c>
      <c r="H204" s="22">
        <v>2</v>
      </c>
      <c r="I204" s="22">
        <v>9.6999999999999993</v>
      </c>
      <c r="J204" s="22">
        <v>311</v>
      </c>
      <c r="K204" s="22">
        <v>0.311</v>
      </c>
      <c r="L204" s="61">
        <f t="shared" si="98"/>
        <v>32.531380753138073</v>
      </c>
      <c r="M204" s="22">
        <v>3.5</v>
      </c>
      <c r="N204" s="22">
        <v>6.1999999999999993</v>
      </c>
      <c r="O204" s="22">
        <v>10</v>
      </c>
      <c r="P204" s="22">
        <v>1</v>
      </c>
      <c r="Q204" s="22">
        <v>4.2</v>
      </c>
      <c r="R204" s="22">
        <v>4.0999999999999996</v>
      </c>
      <c r="S204" s="22">
        <v>3.9</v>
      </c>
      <c r="T204" s="22">
        <v>4</v>
      </c>
      <c r="U204" s="22">
        <v>16.200000000000003</v>
      </c>
      <c r="V204" s="22">
        <v>4.0500000000000007</v>
      </c>
      <c r="W204" s="22">
        <v>0.1555</v>
      </c>
      <c r="X204" s="22">
        <v>4.2055000000000007</v>
      </c>
      <c r="Y204" s="22">
        <v>8.4110000000000014</v>
      </c>
      <c r="Z204" s="14" t="s">
        <v>313</v>
      </c>
      <c r="AA204" s="17" t="s">
        <v>235</v>
      </c>
      <c r="AB204" s="17">
        <v>2</v>
      </c>
      <c r="AD204" s="41">
        <f t="shared" si="97"/>
        <v>27.045016077170423</v>
      </c>
      <c r="AI204" s="58">
        <f t="shared" si="88"/>
        <v>8.4665263109999991</v>
      </c>
      <c r="AJ204" s="58">
        <f t="shared" si="89"/>
        <v>-5.5526310999997719E-2</v>
      </c>
      <c r="AL204" s="55">
        <f t="shared" si="90"/>
        <v>27.951588939999997</v>
      </c>
      <c r="AM204" s="55">
        <f t="shared" si="91"/>
        <v>8.6929441603399997</v>
      </c>
      <c r="AN204" s="55">
        <f t="shared" si="92"/>
        <v>-0.28194416033999836</v>
      </c>
      <c r="AO204" s="55">
        <f t="shared" si="93"/>
        <v>1.0335208845963615E-2</v>
      </c>
    </row>
    <row r="205" spans="1:41" x14ac:dyDescent="0.3">
      <c r="A205" s="11">
        <v>0</v>
      </c>
      <c r="B205" s="19">
        <v>105</v>
      </c>
      <c r="C205" s="16" t="s">
        <v>183</v>
      </c>
      <c r="D205" s="22">
        <v>25</v>
      </c>
      <c r="E205" s="16" t="s">
        <v>193</v>
      </c>
      <c r="F205" s="22">
        <v>3</v>
      </c>
      <c r="G205" s="22" t="s">
        <v>184</v>
      </c>
      <c r="H205" s="22">
        <v>3</v>
      </c>
      <c r="I205" s="22">
        <v>14.8</v>
      </c>
      <c r="J205" s="22">
        <v>326</v>
      </c>
      <c r="K205" s="22">
        <v>0.32600000000000001</v>
      </c>
      <c r="L205" s="61">
        <f t="shared" ref="L205:L219" si="99">K205/0.0078</f>
        <v>41.794871794871796</v>
      </c>
      <c r="M205" s="22">
        <v>2</v>
      </c>
      <c r="N205" s="22">
        <v>12.8</v>
      </c>
      <c r="O205" s="22">
        <v>5</v>
      </c>
      <c r="P205" s="22">
        <v>1</v>
      </c>
      <c r="Q205" s="22">
        <v>3.5</v>
      </c>
      <c r="R205" s="22">
        <v>2.7</v>
      </c>
      <c r="S205" s="22">
        <v>4.5</v>
      </c>
      <c r="T205" s="22">
        <v>4.3</v>
      </c>
      <c r="U205" s="22">
        <v>15</v>
      </c>
      <c r="V205" s="22">
        <v>3.75</v>
      </c>
      <c r="W205" s="22">
        <v>0.16300000000000001</v>
      </c>
      <c r="X205" s="22">
        <v>3.9129999999999998</v>
      </c>
      <c r="Y205" s="22">
        <v>7.8259999999999996</v>
      </c>
      <c r="Z205" s="14" t="s">
        <v>314</v>
      </c>
      <c r="AA205" s="17" t="s">
        <v>235</v>
      </c>
      <c r="AB205" s="17">
        <v>2</v>
      </c>
      <c r="AD205" s="41">
        <f t="shared" si="97"/>
        <v>24.006134969325153</v>
      </c>
      <c r="AI205" s="58">
        <f t="shared" si="88"/>
        <v>8.7674843159999991</v>
      </c>
      <c r="AJ205" s="58">
        <f t="shared" si="89"/>
        <v>-0.94148431599999949</v>
      </c>
      <c r="AL205" s="55">
        <f t="shared" si="90"/>
        <v>27.560466639999994</v>
      </c>
      <c r="AM205" s="55">
        <f t="shared" si="91"/>
        <v>8.9847121246399979</v>
      </c>
      <c r="AN205" s="55">
        <f t="shared" si="92"/>
        <v>-1.1587121246399983</v>
      </c>
      <c r="AO205" s="55">
        <f t="shared" si="93"/>
        <v>1.1480593054740607E-2</v>
      </c>
    </row>
    <row r="206" spans="1:41" x14ac:dyDescent="0.3">
      <c r="A206" s="11">
        <v>0</v>
      </c>
      <c r="B206" s="19">
        <v>106</v>
      </c>
      <c r="C206" s="16" t="s">
        <v>183</v>
      </c>
      <c r="D206" s="22">
        <v>35</v>
      </c>
      <c r="E206" s="16" t="s">
        <v>193</v>
      </c>
      <c r="F206" s="22">
        <v>3</v>
      </c>
      <c r="G206" s="22" t="s">
        <v>28</v>
      </c>
      <c r="H206" s="22">
        <v>4</v>
      </c>
      <c r="I206" s="22">
        <v>14.1</v>
      </c>
      <c r="J206" s="22">
        <v>406</v>
      </c>
      <c r="K206" s="22">
        <v>0.40600000000000003</v>
      </c>
      <c r="L206" s="61">
        <f t="shared" si="99"/>
        <v>52.051282051282058</v>
      </c>
      <c r="M206" s="22">
        <v>1.8</v>
      </c>
      <c r="N206" s="22">
        <v>12.299999999999999</v>
      </c>
      <c r="O206" s="22">
        <v>10</v>
      </c>
      <c r="P206" s="22">
        <v>1</v>
      </c>
      <c r="Q206" s="22">
        <v>4.4000000000000004</v>
      </c>
      <c r="R206" s="22">
        <v>5</v>
      </c>
      <c r="S206" s="22">
        <v>4.9000000000000004</v>
      </c>
      <c r="T206" s="22">
        <v>5.0999999999999996</v>
      </c>
      <c r="U206" s="22">
        <v>19.399999999999999</v>
      </c>
      <c r="V206" s="22">
        <v>4.8499999999999996</v>
      </c>
      <c r="W206" s="22">
        <v>0.20300000000000001</v>
      </c>
      <c r="X206" s="22">
        <v>5.0529999999999999</v>
      </c>
      <c r="Y206" s="22">
        <v>10.106</v>
      </c>
      <c r="Z206" s="14" t="s">
        <v>315</v>
      </c>
      <c r="AA206" s="17" t="s">
        <v>235</v>
      </c>
      <c r="AB206" s="17">
        <v>2</v>
      </c>
      <c r="AC206" s="16" t="s">
        <v>316</v>
      </c>
      <c r="AD206" s="41">
        <f t="shared" si="97"/>
        <v>24.891625615763544</v>
      </c>
      <c r="AI206" s="58">
        <f t="shared" si="88"/>
        <v>10.302605276</v>
      </c>
      <c r="AJ206" s="58">
        <f t="shared" si="89"/>
        <v>-0.19660527599999966</v>
      </c>
      <c r="AL206" s="55">
        <f t="shared" si="90"/>
        <v>25.612345039999997</v>
      </c>
      <c r="AM206" s="55">
        <f t="shared" si="91"/>
        <v>10.39861208624</v>
      </c>
      <c r="AN206" s="55">
        <f t="shared" si="92"/>
        <v>-0.29261208624000012</v>
      </c>
      <c r="AO206" s="55">
        <f t="shared" si="93"/>
        <v>1.0289542931169602E-2</v>
      </c>
    </row>
    <row r="207" spans="1:41" x14ac:dyDescent="0.3">
      <c r="A207" s="11">
        <v>0</v>
      </c>
      <c r="B207" s="19">
        <v>107</v>
      </c>
      <c r="C207" s="16" t="s">
        <v>183</v>
      </c>
      <c r="D207" s="22">
        <v>5</v>
      </c>
      <c r="E207" s="16" t="s">
        <v>193</v>
      </c>
      <c r="F207" s="22">
        <v>3</v>
      </c>
      <c r="G207" s="22" t="s">
        <v>184</v>
      </c>
      <c r="H207" s="22">
        <v>3</v>
      </c>
      <c r="I207" s="22">
        <v>13.4</v>
      </c>
      <c r="J207" s="22">
        <v>311</v>
      </c>
      <c r="K207" s="22">
        <v>0.311</v>
      </c>
      <c r="L207" s="61">
        <f t="shared" si="99"/>
        <v>39.871794871794876</v>
      </c>
      <c r="M207" s="22">
        <v>4</v>
      </c>
      <c r="N207" s="22">
        <v>9.4</v>
      </c>
      <c r="O207" s="22">
        <v>10</v>
      </c>
      <c r="P207" s="22">
        <v>1</v>
      </c>
      <c r="Q207" s="22">
        <v>4.9000000000000004</v>
      </c>
      <c r="R207" s="22">
        <v>5.0999999999999996</v>
      </c>
      <c r="S207" s="22">
        <v>3.2</v>
      </c>
      <c r="T207" s="22">
        <v>4.3</v>
      </c>
      <c r="U207" s="22">
        <v>17.5</v>
      </c>
      <c r="V207" s="22">
        <v>4.375</v>
      </c>
      <c r="W207" s="22">
        <v>0.1555</v>
      </c>
      <c r="X207" s="22">
        <v>4.5305</v>
      </c>
      <c r="Y207" s="22">
        <v>9.0609999999999999</v>
      </c>
      <c r="Z207" s="14" t="s">
        <v>317</v>
      </c>
      <c r="AA207" s="17" t="s">
        <v>235</v>
      </c>
      <c r="AB207" s="17">
        <v>2</v>
      </c>
      <c r="AC207" s="16" t="s">
        <v>316</v>
      </c>
      <c r="AD207" s="41">
        <f t="shared" si="97"/>
        <v>29.135048231511252</v>
      </c>
      <c r="AI207" s="58">
        <f t="shared" si="88"/>
        <v>8.4665263109999991</v>
      </c>
      <c r="AJ207" s="58">
        <f t="shared" si="89"/>
        <v>0.59447368900000086</v>
      </c>
      <c r="AL207" s="55">
        <f t="shared" si="90"/>
        <v>27.951588939999997</v>
      </c>
      <c r="AM207" s="55">
        <f t="shared" si="91"/>
        <v>8.6929441603399997</v>
      </c>
      <c r="AN207" s="55">
        <f t="shared" si="92"/>
        <v>0.36805583966000022</v>
      </c>
      <c r="AO207" s="55">
        <f t="shared" si="93"/>
        <v>9.5938021855645067E-3</v>
      </c>
    </row>
    <row r="208" spans="1:41" x14ac:dyDescent="0.3">
      <c r="A208" s="11">
        <v>0</v>
      </c>
      <c r="B208" s="19">
        <v>108</v>
      </c>
      <c r="C208" s="16" t="s">
        <v>183</v>
      </c>
      <c r="D208" s="22">
        <v>45</v>
      </c>
      <c r="E208" s="16" t="s">
        <v>193</v>
      </c>
      <c r="F208" s="22">
        <v>3</v>
      </c>
      <c r="G208" s="22" t="s">
        <v>28</v>
      </c>
      <c r="H208" s="22">
        <v>4</v>
      </c>
      <c r="I208" s="22">
        <v>15.1</v>
      </c>
      <c r="J208" s="22">
        <v>450</v>
      </c>
      <c r="K208" s="22">
        <v>0.45</v>
      </c>
      <c r="L208" s="61">
        <f t="shared" si="99"/>
        <v>57.692307692307693</v>
      </c>
      <c r="M208" s="22">
        <v>7</v>
      </c>
      <c r="N208" s="22">
        <v>8.1</v>
      </c>
      <c r="O208" s="22">
        <v>10</v>
      </c>
      <c r="P208" s="22">
        <v>1</v>
      </c>
      <c r="Q208" s="22">
        <v>5.3</v>
      </c>
      <c r="R208" s="22">
        <v>4.9000000000000004</v>
      </c>
      <c r="S208" s="22">
        <v>4.2</v>
      </c>
      <c r="T208" s="22">
        <v>5.4</v>
      </c>
      <c r="U208" s="22">
        <v>19.799999999999997</v>
      </c>
      <c r="V208" s="22">
        <v>4.9499999999999993</v>
      </c>
      <c r="W208" s="22">
        <v>0.22500000000000001</v>
      </c>
      <c r="X208" s="22">
        <v>5.1749999999999989</v>
      </c>
      <c r="Y208" s="22">
        <v>10.349999999999998</v>
      </c>
      <c r="Z208" s="14" t="s">
        <v>318</v>
      </c>
      <c r="AA208" s="17" t="s">
        <v>235</v>
      </c>
      <c r="AB208" s="17">
        <v>2</v>
      </c>
      <c r="AC208" s="16" t="s">
        <v>319</v>
      </c>
      <c r="AD208" s="41">
        <f t="shared" si="97"/>
        <v>22.999999999999996</v>
      </c>
      <c r="AI208" s="58">
        <f t="shared" si="88"/>
        <v>11.096677499999998</v>
      </c>
      <c r="AJ208" s="58">
        <f t="shared" si="89"/>
        <v>-0.74667750000000055</v>
      </c>
      <c r="AL208" s="55">
        <f t="shared" si="90"/>
        <v>24.639849999999996</v>
      </c>
      <c r="AM208" s="55">
        <f t="shared" si="91"/>
        <v>11.087932499999999</v>
      </c>
      <c r="AN208" s="55">
        <f t="shared" si="92"/>
        <v>-0.73793250000000121</v>
      </c>
      <c r="AO208" s="55">
        <f t="shared" si="93"/>
        <v>1.0712978260869565E-2</v>
      </c>
    </row>
    <row r="209" spans="1:41" x14ac:dyDescent="0.3">
      <c r="A209" s="11">
        <v>0</v>
      </c>
      <c r="B209" s="19">
        <v>109</v>
      </c>
      <c r="C209" s="16" t="s">
        <v>183</v>
      </c>
      <c r="D209" s="22">
        <v>20</v>
      </c>
      <c r="E209" s="16" t="s">
        <v>193</v>
      </c>
      <c r="F209" s="22">
        <v>3</v>
      </c>
      <c r="G209" s="22" t="s">
        <v>184</v>
      </c>
      <c r="H209" s="22">
        <v>3</v>
      </c>
      <c r="I209" s="22">
        <v>12</v>
      </c>
      <c r="J209" s="22">
        <v>392</v>
      </c>
      <c r="K209" s="22">
        <v>0.39200000000000002</v>
      </c>
      <c r="L209" s="61">
        <f t="shared" si="99"/>
        <v>50.256410256410263</v>
      </c>
      <c r="M209" s="22">
        <v>2.5</v>
      </c>
      <c r="N209" s="22">
        <v>9.5</v>
      </c>
      <c r="O209" s="22">
        <v>10</v>
      </c>
      <c r="P209" s="22">
        <v>1</v>
      </c>
      <c r="Q209" s="22">
        <v>4.4000000000000004</v>
      </c>
      <c r="R209" s="22">
        <v>4.0999999999999996</v>
      </c>
      <c r="S209" s="22">
        <v>4.2</v>
      </c>
      <c r="T209" s="22">
        <v>3.6</v>
      </c>
      <c r="U209" s="22">
        <v>16.3</v>
      </c>
      <c r="V209" s="22">
        <v>4.0750000000000002</v>
      </c>
      <c r="W209" s="22">
        <v>0.19600000000000001</v>
      </c>
      <c r="X209" s="22">
        <v>4.2709999999999999</v>
      </c>
      <c r="Y209" s="22">
        <v>8.5419999999999998</v>
      </c>
      <c r="Z209" s="14" t="s">
        <v>320</v>
      </c>
      <c r="AA209" s="17" t="s">
        <v>235</v>
      </c>
      <c r="AB209" s="17">
        <v>2</v>
      </c>
      <c r="AC209" s="16" t="s">
        <v>302</v>
      </c>
      <c r="AD209" s="41">
        <f t="shared" si="97"/>
        <v>21.79081632653061</v>
      </c>
      <c r="AI209" s="58">
        <f t="shared" si="88"/>
        <v>10.042468223999999</v>
      </c>
      <c r="AJ209" s="58">
        <f t="shared" si="89"/>
        <v>-1.5004682239999987</v>
      </c>
      <c r="AL209" s="55">
        <f t="shared" si="90"/>
        <v>25.936504960000001</v>
      </c>
      <c r="AM209" s="55">
        <f t="shared" si="91"/>
        <v>10.16710994432</v>
      </c>
      <c r="AN209" s="55">
        <f t="shared" si="92"/>
        <v>-1.6251099443200001</v>
      </c>
      <c r="AO209" s="55">
        <f t="shared" si="93"/>
        <v>1.1902493496043083E-2</v>
      </c>
    </row>
    <row r="210" spans="1:41" x14ac:dyDescent="0.3">
      <c r="A210" s="11">
        <v>0</v>
      </c>
      <c r="B210" s="19">
        <v>110</v>
      </c>
      <c r="C210" s="16" t="s">
        <v>183</v>
      </c>
      <c r="D210" s="22">
        <v>10</v>
      </c>
      <c r="E210" s="16" t="s">
        <v>193</v>
      </c>
      <c r="F210" s="22">
        <v>3</v>
      </c>
      <c r="G210" s="22" t="s">
        <v>184</v>
      </c>
      <c r="H210" s="22">
        <v>3</v>
      </c>
      <c r="I210" s="22">
        <v>16.7</v>
      </c>
      <c r="J210" s="22">
        <v>370</v>
      </c>
      <c r="K210" s="22">
        <v>0.37</v>
      </c>
      <c r="L210" s="61">
        <f t="shared" si="99"/>
        <v>47.435897435897438</v>
      </c>
      <c r="M210" s="22">
        <v>2</v>
      </c>
      <c r="N210" s="22">
        <v>14.7</v>
      </c>
      <c r="O210" s="22">
        <v>10</v>
      </c>
      <c r="P210" s="22">
        <v>1</v>
      </c>
      <c r="Q210" s="22">
        <v>4.8</v>
      </c>
      <c r="R210" s="22">
        <v>3.9</v>
      </c>
      <c r="S210" s="22">
        <v>3</v>
      </c>
      <c r="T210" s="22">
        <v>4.7</v>
      </c>
      <c r="U210" s="22">
        <v>16.399999999999999</v>
      </c>
      <c r="V210" s="22">
        <v>4.0999999999999996</v>
      </c>
      <c r="W210" s="22">
        <v>0.185</v>
      </c>
      <c r="X210" s="22">
        <v>4.2849999999999993</v>
      </c>
      <c r="Y210" s="22">
        <v>8.5699999999999985</v>
      </c>
      <c r="Z210" s="14" t="s">
        <v>321</v>
      </c>
      <c r="AA210" s="17" t="s">
        <v>235</v>
      </c>
      <c r="AB210" s="17">
        <v>2</v>
      </c>
      <c r="AC210" s="16" t="s">
        <v>302</v>
      </c>
      <c r="AD210" s="41">
        <f t="shared" si="97"/>
        <v>23.162162162162158</v>
      </c>
      <c r="AI210" s="58">
        <f t="shared" si="88"/>
        <v>9.6263878999999992</v>
      </c>
      <c r="AJ210" s="58">
        <f t="shared" si="89"/>
        <v>-1.0563879000000007</v>
      </c>
      <c r="AL210" s="55">
        <f t="shared" si="90"/>
        <v>26.460265999999997</v>
      </c>
      <c r="AM210" s="55">
        <f t="shared" si="91"/>
        <v>9.7902984199999992</v>
      </c>
      <c r="AN210" s="55">
        <f t="shared" si="92"/>
        <v>-1.2202984200000007</v>
      </c>
      <c r="AO210" s="55">
        <f t="shared" si="93"/>
        <v>1.1423918809801634E-2</v>
      </c>
    </row>
    <row r="211" spans="1:41" x14ac:dyDescent="0.3">
      <c r="A211" s="11">
        <v>0</v>
      </c>
      <c r="B211" s="19">
        <v>111</v>
      </c>
      <c r="C211" s="16" t="s">
        <v>183</v>
      </c>
      <c r="D211" s="22">
        <v>0</v>
      </c>
      <c r="E211" s="16" t="s">
        <v>193</v>
      </c>
      <c r="F211" s="22">
        <v>3</v>
      </c>
      <c r="G211" s="22" t="s">
        <v>184</v>
      </c>
      <c r="H211" s="22">
        <v>3</v>
      </c>
      <c r="I211" s="22">
        <v>13</v>
      </c>
      <c r="J211" s="22">
        <v>359</v>
      </c>
      <c r="K211" s="22">
        <v>0.35899999999999999</v>
      </c>
      <c r="L211" s="61">
        <f t="shared" si="99"/>
        <v>46.025641025641029</v>
      </c>
      <c r="M211" s="22">
        <v>1.4</v>
      </c>
      <c r="N211" s="22">
        <v>11.6</v>
      </c>
      <c r="O211" s="22">
        <v>10</v>
      </c>
      <c r="P211" s="22">
        <v>1</v>
      </c>
      <c r="Q211" s="22">
        <v>3.2</v>
      </c>
      <c r="R211" s="22">
        <v>5.6</v>
      </c>
      <c r="S211" s="22">
        <v>5.0999999999999996</v>
      </c>
      <c r="T211" s="22">
        <v>4.8</v>
      </c>
      <c r="U211" s="22">
        <v>18.7</v>
      </c>
      <c r="V211" s="22">
        <v>4.6749999999999998</v>
      </c>
      <c r="W211" s="22">
        <v>0.17949999999999999</v>
      </c>
      <c r="X211" s="22">
        <v>4.8544999999999998</v>
      </c>
      <c r="Y211" s="22">
        <v>9.7089999999999996</v>
      </c>
      <c r="Z211" s="14" t="s">
        <v>322</v>
      </c>
      <c r="AA211" s="17" t="s">
        <v>235</v>
      </c>
      <c r="AB211" s="17">
        <v>2</v>
      </c>
      <c r="AC211" s="16" t="s">
        <v>302</v>
      </c>
      <c r="AD211" s="41">
        <f t="shared" si="97"/>
        <v>27.044568245125348</v>
      </c>
      <c r="AI211" s="58">
        <f t="shared" si="88"/>
        <v>9.4150048709999989</v>
      </c>
      <c r="AJ211" s="58">
        <f t="shared" si="89"/>
        <v>0.29399512900000069</v>
      </c>
      <c r="AL211" s="55">
        <f t="shared" si="90"/>
        <v>26.728731339999996</v>
      </c>
      <c r="AM211" s="55">
        <f t="shared" si="91"/>
        <v>9.5956145510599988</v>
      </c>
      <c r="AN211" s="55">
        <f t="shared" si="92"/>
        <v>0.1133854489400008</v>
      </c>
      <c r="AO211" s="55">
        <f t="shared" si="93"/>
        <v>9.8832161407559974E-3</v>
      </c>
    </row>
    <row r="212" spans="1:41" x14ac:dyDescent="0.3">
      <c r="A212" s="11">
        <v>0</v>
      </c>
      <c r="B212" s="19">
        <v>112</v>
      </c>
      <c r="C212" s="16" t="s">
        <v>183</v>
      </c>
      <c r="D212" s="22">
        <v>90</v>
      </c>
      <c r="E212" s="16" t="s">
        <v>193</v>
      </c>
      <c r="F212" s="22">
        <v>3</v>
      </c>
      <c r="G212" s="22" t="s">
        <v>184</v>
      </c>
      <c r="H212" s="22">
        <v>3</v>
      </c>
      <c r="I212" s="22">
        <v>16.8</v>
      </c>
      <c r="J212" s="22">
        <v>445</v>
      </c>
      <c r="K212" s="22">
        <v>0.44500000000000001</v>
      </c>
      <c r="L212" s="61">
        <f t="shared" si="99"/>
        <v>57.051282051282058</v>
      </c>
      <c r="M212" s="22">
        <v>2</v>
      </c>
      <c r="N212" s="22">
        <v>14.8</v>
      </c>
      <c r="O212" s="22">
        <v>10</v>
      </c>
      <c r="P212" s="22">
        <v>1</v>
      </c>
      <c r="Q212" s="22">
        <v>4.2</v>
      </c>
      <c r="R212" s="22">
        <v>4.3</v>
      </c>
      <c r="S212" s="22">
        <v>4.8</v>
      </c>
      <c r="T212" s="22">
        <v>4.7</v>
      </c>
      <c r="U212" s="22">
        <v>18</v>
      </c>
      <c r="V212" s="22">
        <v>4.5</v>
      </c>
      <c r="W212" s="22">
        <v>0.2225</v>
      </c>
      <c r="X212" s="22">
        <v>4.7225000000000001</v>
      </c>
      <c r="Y212" s="22">
        <v>9.4450000000000003</v>
      </c>
      <c r="Z212" s="14" t="s">
        <v>323</v>
      </c>
      <c r="AA212" s="17" t="s">
        <v>235</v>
      </c>
      <c r="AB212" s="17">
        <v>2</v>
      </c>
      <c r="AC212" s="16" t="s">
        <v>302</v>
      </c>
      <c r="AD212" s="41">
        <f t="shared" si="97"/>
        <v>21.224719101123597</v>
      </c>
      <c r="AI212" s="58">
        <f t="shared" si="88"/>
        <v>11.008237775</v>
      </c>
      <c r="AJ212" s="58">
        <f t="shared" si="89"/>
        <v>-1.5632377749999993</v>
      </c>
      <c r="AL212" s="55">
        <f t="shared" si="90"/>
        <v>24.746823499999998</v>
      </c>
      <c r="AM212" s="55">
        <f t="shared" si="91"/>
        <v>11.0123364575</v>
      </c>
      <c r="AN212" s="55">
        <f t="shared" si="92"/>
        <v>-1.5673364574999997</v>
      </c>
      <c r="AO212" s="55">
        <f t="shared" si="93"/>
        <v>1.1659435105876123E-2</v>
      </c>
    </row>
    <row r="213" spans="1:41" x14ac:dyDescent="0.3">
      <c r="A213" s="11">
        <v>0</v>
      </c>
      <c r="B213" s="19">
        <v>113</v>
      </c>
      <c r="C213" s="16" t="s">
        <v>183</v>
      </c>
      <c r="D213" s="22">
        <v>80</v>
      </c>
      <c r="E213" s="16" t="s">
        <v>193</v>
      </c>
      <c r="F213" s="22">
        <v>3</v>
      </c>
      <c r="G213" s="22" t="s">
        <v>184</v>
      </c>
      <c r="H213" s="22">
        <v>3</v>
      </c>
      <c r="I213" s="22">
        <v>14.8</v>
      </c>
      <c r="J213" s="22">
        <v>369</v>
      </c>
      <c r="K213" s="22">
        <v>0.36899999999999999</v>
      </c>
      <c r="L213" s="61">
        <f t="shared" si="99"/>
        <v>47.307692307692307</v>
      </c>
      <c r="M213" s="22">
        <v>2.5</v>
      </c>
      <c r="N213" s="22">
        <v>12.3</v>
      </c>
      <c r="O213" s="22">
        <v>10</v>
      </c>
      <c r="P213" s="22">
        <v>1</v>
      </c>
      <c r="Q213" s="22">
        <v>4</v>
      </c>
      <c r="R213" s="22">
        <v>4.7</v>
      </c>
      <c r="S213" s="22">
        <v>4.8</v>
      </c>
      <c r="T213" s="22">
        <v>3.4</v>
      </c>
      <c r="U213" s="22">
        <v>16.899999999999999</v>
      </c>
      <c r="V213" s="22">
        <v>4.2249999999999996</v>
      </c>
      <c r="W213" s="22">
        <v>0.1845</v>
      </c>
      <c r="X213" s="22">
        <v>4.4094999999999995</v>
      </c>
      <c r="Y213" s="22">
        <v>8.8189999999999991</v>
      </c>
      <c r="Z213" s="14" t="s">
        <v>324</v>
      </c>
      <c r="AA213" s="17" t="s">
        <v>235</v>
      </c>
      <c r="AB213" s="17">
        <v>2</v>
      </c>
      <c r="AC213" s="16" t="s">
        <v>302</v>
      </c>
      <c r="AD213" s="41">
        <f t="shared" si="97"/>
        <v>23.899728997289969</v>
      </c>
      <c r="AI213" s="58">
        <f t="shared" si="88"/>
        <v>9.6072633510000003</v>
      </c>
      <c r="AJ213" s="58">
        <f t="shared" si="89"/>
        <v>-0.78826335100000122</v>
      </c>
      <c r="AL213" s="55">
        <f t="shared" si="90"/>
        <v>26.484490539999996</v>
      </c>
      <c r="AM213" s="55">
        <f t="shared" si="91"/>
        <v>9.7727770092599986</v>
      </c>
      <c r="AN213" s="55">
        <f t="shared" si="92"/>
        <v>-0.95377700925999953</v>
      </c>
      <c r="AO213" s="55">
        <f t="shared" si="93"/>
        <v>1.1081502448418188E-2</v>
      </c>
    </row>
    <row r="214" spans="1:41" x14ac:dyDescent="0.3">
      <c r="A214" s="11">
        <v>0</v>
      </c>
      <c r="B214" s="19">
        <v>114</v>
      </c>
      <c r="C214" s="16" t="s">
        <v>183</v>
      </c>
      <c r="D214" s="22">
        <v>35</v>
      </c>
      <c r="E214" s="16" t="s">
        <v>193</v>
      </c>
      <c r="F214" s="22">
        <v>3</v>
      </c>
      <c r="G214" s="22" t="s">
        <v>184</v>
      </c>
      <c r="H214" s="22">
        <v>3</v>
      </c>
      <c r="I214" s="22">
        <v>15</v>
      </c>
      <c r="J214" s="22">
        <v>384</v>
      </c>
      <c r="K214" s="22">
        <v>0.38400000000000001</v>
      </c>
      <c r="L214" s="61">
        <f t="shared" si="99"/>
        <v>49.230769230769234</v>
      </c>
      <c r="M214" s="22">
        <v>2.5</v>
      </c>
      <c r="N214" s="22">
        <v>12.5</v>
      </c>
      <c r="O214" s="22">
        <v>10</v>
      </c>
      <c r="P214" s="22">
        <v>1</v>
      </c>
      <c r="Q214" s="22">
        <v>4.3</v>
      </c>
      <c r="R214" s="22">
        <v>3.7</v>
      </c>
      <c r="S214" s="22">
        <v>3.5</v>
      </c>
      <c r="T214" s="22">
        <v>3.6</v>
      </c>
      <c r="U214" s="22">
        <v>15.1</v>
      </c>
      <c r="V214" s="22">
        <v>3.7749999999999999</v>
      </c>
      <c r="W214" s="22">
        <v>0.192</v>
      </c>
      <c r="X214" s="22">
        <v>3.9670000000000001</v>
      </c>
      <c r="Y214" s="22">
        <v>7.9340000000000002</v>
      </c>
      <c r="Z214" s="14" t="s">
        <v>325</v>
      </c>
      <c r="AA214" s="17" t="s">
        <v>235</v>
      </c>
      <c r="AB214" s="17">
        <v>2</v>
      </c>
      <c r="AC214" s="16" t="s">
        <v>302</v>
      </c>
      <c r="AD214" s="41">
        <f t="shared" si="97"/>
        <v>20.661458333333332</v>
      </c>
      <c r="AI214" s="58">
        <f t="shared" si="88"/>
        <v>9.8921976959999984</v>
      </c>
      <c r="AJ214" s="58">
        <f t="shared" si="89"/>
        <v>-1.9581976959999983</v>
      </c>
      <c r="AL214" s="55">
        <f t="shared" si="90"/>
        <v>26.124931839999999</v>
      </c>
      <c r="AM214" s="55">
        <f t="shared" si="91"/>
        <v>10.03197382656</v>
      </c>
      <c r="AN214" s="55">
        <f t="shared" si="92"/>
        <v>-2.0979738265599996</v>
      </c>
      <c r="AO214" s="55">
        <f t="shared" si="93"/>
        <v>1.2644282614771869E-2</v>
      </c>
    </row>
    <row r="215" spans="1:41" x14ac:dyDescent="0.3">
      <c r="A215" s="11">
        <v>0</v>
      </c>
      <c r="B215" s="19">
        <v>115</v>
      </c>
      <c r="C215" s="16" t="s">
        <v>183</v>
      </c>
      <c r="D215" s="22">
        <v>20</v>
      </c>
      <c r="E215" s="16" t="s">
        <v>193</v>
      </c>
      <c r="F215" s="22">
        <v>3</v>
      </c>
      <c r="G215" s="22" t="s">
        <v>184</v>
      </c>
      <c r="H215" s="22">
        <v>3</v>
      </c>
      <c r="I215" s="22">
        <v>5</v>
      </c>
      <c r="J215" s="22">
        <v>358</v>
      </c>
      <c r="K215" s="22">
        <v>0.35799999999999998</v>
      </c>
      <c r="L215" s="61">
        <f t="shared" si="99"/>
        <v>45.897435897435898</v>
      </c>
      <c r="M215" s="22">
        <v>3</v>
      </c>
      <c r="N215" s="22">
        <v>2</v>
      </c>
      <c r="O215" s="22">
        <v>10</v>
      </c>
      <c r="P215" s="22">
        <v>1</v>
      </c>
      <c r="Q215" s="22">
        <v>4.9000000000000004</v>
      </c>
      <c r="R215" s="22">
        <v>5.0999999999999996</v>
      </c>
      <c r="S215" s="22">
        <v>3.5</v>
      </c>
      <c r="T215" s="22">
        <v>3</v>
      </c>
      <c r="U215" s="22">
        <v>16.5</v>
      </c>
      <c r="V215" s="22">
        <v>4.125</v>
      </c>
      <c r="W215" s="22">
        <v>0.17899999999999999</v>
      </c>
      <c r="X215" s="22">
        <v>4.3040000000000003</v>
      </c>
      <c r="Y215" s="22">
        <v>8.6080000000000005</v>
      </c>
      <c r="Z215" s="14" t="s">
        <v>326</v>
      </c>
      <c r="AA215" s="17" t="s">
        <v>235</v>
      </c>
      <c r="AB215" s="17">
        <v>2</v>
      </c>
      <c r="AC215" s="16" t="s">
        <v>302</v>
      </c>
      <c r="AD215" s="41">
        <f t="shared" si="97"/>
        <v>24.044692737430172</v>
      </c>
      <c r="AI215" s="58">
        <f t="shared" si="88"/>
        <v>9.3956777239999987</v>
      </c>
      <c r="AJ215" s="58">
        <f t="shared" si="89"/>
        <v>-0.78767772399999814</v>
      </c>
      <c r="AL215" s="55">
        <f t="shared" si="90"/>
        <v>26.753354959999996</v>
      </c>
      <c r="AM215" s="55">
        <f t="shared" si="91"/>
        <v>9.5777010756799985</v>
      </c>
      <c r="AN215" s="55">
        <f t="shared" si="92"/>
        <v>-0.96970107567999797</v>
      </c>
      <c r="AO215" s="55">
        <f t="shared" si="93"/>
        <v>1.1126511472676577E-2</v>
      </c>
    </row>
    <row r="216" spans="1:41" x14ac:dyDescent="0.3">
      <c r="A216" s="11">
        <v>0</v>
      </c>
      <c r="B216" s="19">
        <v>116</v>
      </c>
      <c r="C216" s="16" t="s">
        <v>183</v>
      </c>
      <c r="D216" s="22">
        <v>30</v>
      </c>
      <c r="E216" s="16" t="s">
        <v>193</v>
      </c>
      <c r="F216" s="22">
        <v>3</v>
      </c>
      <c r="G216" s="22" t="s">
        <v>184</v>
      </c>
      <c r="H216" s="22">
        <v>3</v>
      </c>
      <c r="I216" s="22">
        <v>12.1</v>
      </c>
      <c r="J216" s="22">
        <v>348</v>
      </c>
      <c r="K216" s="22">
        <v>0.34799999999999998</v>
      </c>
      <c r="L216" s="61">
        <f t="shared" si="99"/>
        <v>44.615384615384613</v>
      </c>
      <c r="M216" s="22">
        <v>4</v>
      </c>
      <c r="N216" s="22">
        <v>8.1</v>
      </c>
      <c r="O216" s="22">
        <v>10</v>
      </c>
      <c r="P216" s="22">
        <v>1</v>
      </c>
      <c r="Q216" s="22">
        <v>3.2</v>
      </c>
      <c r="R216" s="22">
        <v>3.4</v>
      </c>
      <c r="S216" s="22">
        <v>3.2</v>
      </c>
      <c r="T216" s="22">
        <v>4.0999999999999996</v>
      </c>
      <c r="U216" s="22">
        <v>13.9</v>
      </c>
      <c r="V216" s="22">
        <v>3.4750000000000001</v>
      </c>
      <c r="W216" s="22">
        <v>0.17399999999999999</v>
      </c>
      <c r="X216" s="22">
        <v>3.649</v>
      </c>
      <c r="Y216" s="22">
        <v>7.298</v>
      </c>
      <c r="Z216" s="14" t="s">
        <v>327</v>
      </c>
      <c r="AA216" s="17" t="s">
        <v>235</v>
      </c>
      <c r="AB216" s="17">
        <v>2</v>
      </c>
      <c r="AC216" s="16" t="s">
        <v>328</v>
      </c>
      <c r="AD216" s="41">
        <f t="shared" si="97"/>
        <v>20.971264367816094</v>
      </c>
      <c r="AI216" s="58">
        <f t="shared" ref="AI216:AI247" si="100">1.293+25.93*K216-9.209*K216^2</f>
        <v>9.2013932639999982</v>
      </c>
      <c r="AJ216" s="58">
        <f t="shared" ref="AJ216:AJ247" si="101">Y216-AI216</f>
        <v>-1.9033932639999982</v>
      </c>
      <c r="AL216" s="55">
        <f t="shared" ref="AL216:AL247" si="102">37.9-37.63*K216+18.14*K216^2</f>
        <v>27.00158656</v>
      </c>
      <c r="AM216" s="55">
        <f t="shared" ref="AM216:AM247" si="103">K216*AL216</f>
        <v>9.3965521228799993</v>
      </c>
      <c r="AN216" s="55">
        <f t="shared" ref="AN216:AN247" si="104">Y216-AM216</f>
        <v>-2.0985521228799993</v>
      </c>
      <c r="AO216" s="55">
        <f t="shared" ref="AO216:AO247" si="105">AL216/AD216/100</f>
        <v>1.2875516748259796E-2</v>
      </c>
    </row>
    <row r="217" spans="1:41" ht="28.8" x14ac:dyDescent="0.3">
      <c r="A217" s="11">
        <v>0</v>
      </c>
      <c r="B217" s="19">
        <v>117</v>
      </c>
      <c r="C217" s="16" t="s">
        <v>183</v>
      </c>
      <c r="D217" s="22">
        <v>10</v>
      </c>
      <c r="E217" s="16" t="s">
        <v>193</v>
      </c>
      <c r="F217" s="22">
        <v>3</v>
      </c>
      <c r="G217" s="22" t="s">
        <v>184</v>
      </c>
      <c r="H217" s="22">
        <v>3</v>
      </c>
      <c r="I217" s="22">
        <v>13.9</v>
      </c>
      <c r="J217" s="22">
        <v>321</v>
      </c>
      <c r="K217" s="22">
        <v>0.32100000000000001</v>
      </c>
      <c r="L217" s="61">
        <f t="shared" si="99"/>
        <v>41.153846153846153</v>
      </c>
      <c r="M217" s="22">
        <v>4</v>
      </c>
      <c r="N217" s="22">
        <v>9.9</v>
      </c>
      <c r="O217" s="22">
        <v>10</v>
      </c>
      <c r="P217" s="22">
        <v>1</v>
      </c>
      <c r="Q217" s="22">
        <v>4.4000000000000004</v>
      </c>
      <c r="R217" s="22">
        <v>4.8</v>
      </c>
      <c r="S217" s="22">
        <v>3.9</v>
      </c>
      <c r="T217" s="22">
        <v>2.8</v>
      </c>
      <c r="U217" s="22">
        <v>15.899999999999999</v>
      </c>
      <c r="V217" s="22">
        <v>3.9749999999999996</v>
      </c>
      <c r="W217" s="22">
        <v>0.1605</v>
      </c>
      <c r="X217" s="22">
        <v>4.1354999999999995</v>
      </c>
      <c r="Y217" s="22">
        <v>8.270999999999999</v>
      </c>
      <c r="Z217" s="14" t="s">
        <v>329</v>
      </c>
      <c r="AA217" s="11" t="s">
        <v>186</v>
      </c>
      <c r="AB217" s="17">
        <v>2</v>
      </c>
      <c r="AC217" s="16" t="s">
        <v>330</v>
      </c>
      <c r="AD217" s="41">
        <f t="shared" si="97"/>
        <v>25.766355140186914</v>
      </c>
      <c r="AI217" s="58">
        <f t="shared" si="100"/>
        <v>8.6676254309999994</v>
      </c>
      <c r="AJ217" s="58">
        <f t="shared" si="101"/>
        <v>-0.39662543100000036</v>
      </c>
      <c r="AL217" s="55">
        <f t="shared" si="102"/>
        <v>27.689933739999997</v>
      </c>
      <c r="AM217" s="55">
        <f t="shared" si="103"/>
        <v>8.8884687305399996</v>
      </c>
      <c r="AN217" s="55">
        <f t="shared" si="104"/>
        <v>-0.61746873054000062</v>
      </c>
      <c r="AO217" s="55">
        <f t="shared" si="105"/>
        <v>1.0746546645556765E-2</v>
      </c>
    </row>
    <row r="218" spans="1:41" ht="28.8" x14ac:dyDescent="0.3">
      <c r="A218" s="11">
        <v>0</v>
      </c>
      <c r="B218" s="19">
        <v>118</v>
      </c>
      <c r="C218" s="16" t="s">
        <v>183</v>
      </c>
      <c r="D218" s="22">
        <v>10</v>
      </c>
      <c r="E218" s="16" t="s">
        <v>193</v>
      </c>
      <c r="F218" s="22">
        <v>3</v>
      </c>
      <c r="G218" s="22" t="s">
        <v>205</v>
      </c>
      <c r="H218" s="22">
        <v>2</v>
      </c>
      <c r="I218" s="22">
        <v>11.9</v>
      </c>
      <c r="J218" s="22">
        <v>279</v>
      </c>
      <c r="K218" s="22">
        <v>0.27900000000000003</v>
      </c>
      <c r="L218" s="61">
        <f t="shared" si="99"/>
        <v>35.769230769230774</v>
      </c>
      <c r="M218" s="22">
        <v>3</v>
      </c>
      <c r="N218" s="22">
        <v>8.9</v>
      </c>
      <c r="O218" s="22">
        <v>10</v>
      </c>
      <c r="P218" s="22">
        <v>1</v>
      </c>
      <c r="Q218" s="22">
        <v>3.2</v>
      </c>
      <c r="R218" s="22">
        <v>2.7</v>
      </c>
      <c r="S218" s="22">
        <v>3.4</v>
      </c>
      <c r="T218" s="22">
        <v>2.2999999999999998</v>
      </c>
      <c r="U218" s="22">
        <v>11.600000000000001</v>
      </c>
      <c r="V218" s="22">
        <v>2.9000000000000004</v>
      </c>
      <c r="W218" s="22">
        <v>0.13950000000000001</v>
      </c>
      <c r="X218" s="22">
        <v>3.0395000000000003</v>
      </c>
      <c r="Y218" s="22">
        <v>6.0790000000000006</v>
      </c>
      <c r="Z218" s="14" t="s">
        <v>331</v>
      </c>
      <c r="AA218" s="11" t="s">
        <v>186</v>
      </c>
      <c r="AB218" s="17">
        <v>2</v>
      </c>
      <c r="AC218" s="16" t="s">
        <v>332</v>
      </c>
      <c r="AD218" s="41">
        <f t="shared" si="97"/>
        <v>21.788530465949822</v>
      </c>
      <c r="AI218" s="58">
        <f t="shared" si="100"/>
        <v>7.8106322310000005</v>
      </c>
      <c r="AJ218" s="58">
        <f t="shared" si="101"/>
        <v>-1.7316322309999999</v>
      </c>
      <c r="AL218" s="55">
        <f t="shared" si="102"/>
        <v>28.813265739999999</v>
      </c>
      <c r="AM218" s="55">
        <f t="shared" si="103"/>
        <v>8.0389011414600002</v>
      </c>
      <c r="AN218" s="55">
        <f t="shared" si="104"/>
        <v>-1.9599011414599996</v>
      </c>
      <c r="AO218" s="55">
        <f t="shared" si="105"/>
        <v>1.3224051885935183E-2</v>
      </c>
    </row>
    <row r="219" spans="1:41" ht="28.8" x14ac:dyDescent="0.3">
      <c r="A219" s="11">
        <v>0</v>
      </c>
      <c r="B219" s="19">
        <v>119</v>
      </c>
      <c r="C219" s="16" t="s">
        <v>183</v>
      </c>
      <c r="D219" s="22">
        <v>60</v>
      </c>
      <c r="E219" s="16" t="s">
        <v>193</v>
      </c>
      <c r="F219" s="22">
        <v>3</v>
      </c>
      <c r="G219" s="22" t="s">
        <v>28</v>
      </c>
      <c r="H219" s="22">
        <v>4</v>
      </c>
      <c r="I219" s="22">
        <v>15.9</v>
      </c>
      <c r="J219" s="22">
        <v>404</v>
      </c>
      <c r="K219" s="22">
        <v>0.40400000000000003</v>
      </c>
      <c r="L219" s="61">
        <f t="shared" si="99"/>
        <v>51.794871794871803</v>
      </c>
      <c r="M219" s="22">
        <v>6</v>
      </c>
      <c r="N219" s="22">
        <v>9.9</v>
      </c>
      <c r="O219" s="22">
        <v>5</v>
      </c>
      <c r="P219" s="22">
        <v>1</v>
      </c>
      <c r="Q219" s="22">
        <v>5.9</v>
      </c>
      <c r="R219" s="22">
        <v>4.3</v>
      </c>
      <c r="S219" s="22">
        <v>4.9000000000000004</v>
      </c>
      <c r="T219" s="22">
        <v>3.8</v>
      </c>
      <c r="U219" s="22">
        <v>18.899999999999999</v>
      </c>
      <c r="V219" s="22">
        <v>4.7249999999999996</v>
      </c>
      <c r="W219" s="22">
        <v>0.20200000000000001</v>
      </c>
      <c r="X219" s="22">
        <v>4.9269999999999996</v>
      </c>
      <c r="Y219" s="22">
        <v>9.8539999999999992</v>
      </c>
      <c r="Z219" s="14" t="s">
        <v>333</v>
      </c>
      <c r="AA219" s="11" t="s">
        <v>186</v>
      </c>
      <c r="AB219" s="17">
        <v>2</v>
      </c>
      <c r="AC219" s="16" t="s">
        <v>332</v>
      </c>
      <c r="AD219" s="41">
        <f t="shared" si="97"/>
        <v>24.391089108910887</v>
      </c>
      <c r="AI219" s="58">
        <f t="shared" si="100"/>
        <v>10.265663856</v>
      </c>
      <c r="AJ219" s="58">
        <f t="shared" si="101"/>
        <v>-0.41166385600000055</v>
      </c>
      <c r="AL219" s="55">
        <f t="shared" si="102"/>
        <v>25.65821824</v>
      </c>
      <c r="AM219" s="55">
        <f t="shared" si="103"/>
        <v>10.365920168960001</v>
      </c>
      <c r="AN219" s="55">
        <f t="shared" si="104"/>
        <v>-0.51192016896000148</v>
      </c>
      <c r="AO219" s="55">
        <f t="shared" si="105"/>
        <v>1.0519504941100061E-2</v>
      </c>
    </row>
    <row r="220" spans="1:41" ht="28.8" hidden="1" x14ac:dyDescent="0.3">
      <c r="A220" s="11">
        <v>0</v>
      </c>
      <c r="B220" s="19">
        <v>120</v>
      </c>
      <c r="C220" s="16" t="s">
        <v>334</v>
      </c>
      <c r="D220" s="22">
        <v>0</v>
      </c>
      <c r="E220" s="16" t="s">
        <v>189</v>
      </c>
      <c r="F220" s="22">
        <v>4</v>
      </c>
      <c r="G220" s="22" t="s">
        <v>28</v>
      </c>
      <c r="H220" s="22">
        <v>4</v>
      </c>
      <c r="I220" s="22">
        <v>17.100000000000001</v>
      </c>
      <c r="J220" s="22">
        <v>498</v>
      </c>
      <c r="K220" s="22">
        <v>0.498</v>
      </c>
      <c r="L220" s="61">
        <f t="shared" ref="L220:L226" si="106">K220/0.00956</f>
        <v>52.09205020920502</v>
      </c>
      <c r="M220" s="22">
        <v>4</v>
      </c>
      <c r="N220" s="22">
        <v>13.100000000000001</v>
      </c>
      <c r="O220" s="22">
        <v>0</v>
      </c>
      <c r="P220" s="22">
        <v>0</v>
      </c>
      <c r="Q220" s="22">
        <v>6.1</v>
      </c>
      <c r="R220" s="22">
        <v>6.6</v>
      </c>
      <c r="S220" s="22">
        <v>5.8</v>
      </c>
      <c r="T220" s="22">
        <v>5.5</v>
      </c>
      <c r="U220" s="22">
        <v>24</v>
      </c>
      <c r="V220" s="22">
        <v>6</v>
      </c>
      <c r="W220" s="22">
        <v>0.249</v>
      </c>
      <c r="X220" s="22">
        <v>6.2489999999999997</v>
      </c>
      <c r="Y220" s="22">
        <v>12.497999999999999</v>
      </c>
      <c r="Z220" s="14" t="s">
        <v>335</v>
      </c>
      <c r="AA220" s="11" t="s">
        <v>336</v>
      </c>
      <c r="AB220" s="17">
        <v>1</v>
      </c>
      <c r="AC220" s="16" t="s">
        <v>337</v>
      </c>
      <c r="AD220" s="41">
        <f t="shared" si="97"/>
        <v>25.096385542168672</v>
      </c>
      <c r="AI220" s="58">
        <f t="shared" si="100"/>
        <v>11.922271164</v>
      </c>
      <c r="AJ220" s="58">
        <f t="shared" si="101"/>
        <v>0.57572883599999969</v>
      </c>
      <c r="AL220" s="55">
        <f t="shared" si="102"/>
        <v>23.659052559999999</v>
      </c>
      <c r="AM220" s="55">
        <f t="shared" si="103"/>
        <v>11.782208174879999</v>
      </c>
      <c r="AN220" s="55">
        <f t="shared" si="104"/>
        <v>0.71579182512000017</v>
      </c>
      <c r="AO220" s="55">
        <f t="shared" si="105"/>
        <v>9.427274903888623E-3</v>
      </c>
    </row>
    <row r="221" spans="1:41" ht="28.8" x14ac:dyDescent="0.3">
      <c r="A221" s="11">
        <v>0</v>
      </c>
      <c r="B221" s="19">
        <v>121</v>
      </c>
      <c r="C221" s="16" t="s">
        <v>334</v>
      </c>
      <c r="D221" s="22">
        <v>0</v>
      </c>
      <c r="E221" s="16" t="s">
        <v>430</v>
      </c>
      <c r="F221" s="22">
        <v>4</v>
      </c>
      <c r="G221" s="22" t="s">
        <v>28</v>
      </c>
      <c r="H221" s="22">
        <v>4</v>
      </c>
      <c r="I221" s="22">
        <v>17.100000000000001</v>
      </c>
      <c r="J221" s="22">
        <v>495</v>
      </c>
      <c r="K221" s="22">
        <v>0.495</v>
      </c>
      <c r="L221" s="61">
        <f t="shared" si="106"/>
        <v>51.778242677824267</v>
      </c>
      <c r="M221" s="22">
        <v>4</v>
      </c>
      <c r="N221" s="22">
        <v>13.100000000000001</v>
      </c>
      <c r="O221" s="22">
        <v>10</v>
      </c>
      <c r="P221" s="22">
        <v>1</v>
      </c>
      <c r="Q221" s="22">
        <v>7</v>
      </c>
      <c r="R221" s="22">
        <v>6.7</v>
      </c>
      <c r="S221" s="22" t="s">
        <v>338</v>
      </c>
      <c r="T221" s="22">
        <v>5.4</v>
      </c>
      <c r="U221" s="22">
        <v>19.100000000000001</v>
      </c>
      <c r="V221" s="22">
        <v>4.7750000000000004</v>
      </c>
      <c r="W221" s="22">
        <v>0.2475</v>
      </c>
      <c r="X221" s="22">
        <v>5.0225</v>
      </c>
      <c r="Y221" s="22">
        <v>10.045</v>
      </c>
      <c r="Z221" s="14" t="s">
        <v>339</v>
      </c>
      <c r="AA221" s="11" t="s">
        <v>336</v>
      </c>
      <c r="AB221" s="17">
        <v>1</v>
      </c>
      <c r="AC221" s="16" t="s">
        <v>337</v>
      </c>
      <c r="AD221" s="41">
        <f t="shared" si="97"/>
        <v>20.292929292929294</v>
      </c>
      <c r="AI221" s="58">
        <f t="shared" si="100"/>
        <v>11.871914775</v>
      </c>
      <c r="AJ221" s="58">
        <f t="shared" si="101"/>
        <v>-1.8269147750000005</v>
      </c>
      <c r="AL221" s="55">
        <f t="shared" si="102"/>
        <v>23.717903499999998</v>
      </c>
      <c r="AM221" s="55">
        <f t="shared" si="103"/>
        <v>11.740362232499999</v>
      </c>
      <c r="AN221" s="55">
        <f t="shared" si="104"/>
        <v>-1.6953622324999991</v>
      </c>
      <c r="AO221" s="55">
        <f t="shared" si="105"/>
        <v>1.1687767279741164E-2</v>
      </c>
    </row>
    <row r="222" spans="1:41" ht="28.8" x14ac:dyDescent="0.3">
      <c r="A222" s="11">
        <v>0</v>
      </c>
      <c r="B222" s="19">
        <v>122</v>
      </c>
      <c r="C222" s="16" t="s">
        <v>334</v>
      </c>
      <c r="D222" s="22">
        <v>0</v>
      </c>
      <c r="E222" s="16" t="s">
        <v>430</v>
      </c>
      <c r="F222" s="22">
        <v>4</v>
      </c>
      <c r="G222" s="22" t="s">
        <v>28</v>
      </c>
      <c r="H222" s="22">
        <v>4</v>
      </c>
      <c r="I222" s="22">
        <v>17.5</v>
      </c>
      <c r="J222" s="22">
        <v>499</v>
      </c>
      <c r="K222" s="22">
        <v>0.499</v>
      </c>
      <c r="L222" s="61">
        <f t="shared" si="106"/>
        <v>52.196652719665266</v>
      </c>
      <c r="M222" s="22">
        <v>2.2000000000000002</v>
      </c>
      <c r="N222" s="22">
        <v>15.3</v>
      </c>
      <c r="O222" s="22">
        <v>10</v>
      </c>
      <c r="P222" s="22">
        <v>1</v>
      </c>
      <c r="Q222" s="22">
        <v>4.5999999999999996</v>
      </c>
      <c r="R222" s="22">
        <v>5.9</v>
      </c>
      <c r="S222" s="22">
        <v>5.2</v>
      </c>
      <c r="T222" s="22">
        <v>5.4</v>
      </c>
      <c r="U222" s="22">
        <v>21.1</v>
      </c>
      <c r="V222" s="22">
        <v>5.2750000000000004</v>
      </c>
      <c r="W222" s="22">
        <v>0.2495</v>
      </c>
      <c r="X222" s="22">
        <v>5.5245000000000006</v>
      </c>
      <c r="Y222" s="22">
        <v>11.049000000000001</v>
      </c>
      <c r="Z222" s="14" t="s">
        <v>340</v>
      </c>
      <c r="AA222" s="11" t="s">
        <v>336</v>
      </c>
      <c r="AB222" s="17">
        <v>1</v>
      </c>
      <c r="AC222" s="16" t="s">
        <v>341</v>
      </c>
      <c r="AD222" s="41">
        <f t="shared" si="97"/>
        <v>22.14228456913828</v>
      </c>
      <c r="AI222" s="58">
        <f t="shared" si="100"/>
        <v>11.939019790999998</v>
      </c>
      <c r="AJ222" s="58">
        <f t="shared" si="101"/>
        <v>-0.89001979099999673</v>
      </c>
      <c r="AL222" s="55">
        <f t="shared" si="102"/>
        <v>23.639508139999997</v>
      </c>
      <c r="AM222" s="55">
        <f t="shared" si="103"/>
        <v>11.796114561859998</v>
      </c>
      <c r="AN222" s="55">
        <f t="shared" si="104"/>
        <v>-0.74711456185999658</v>
      </c>
      <c r="AO222" s="55">
        <f t="shared" si="105"/>
        <v>1.0676182968467731E-2</v>
      </c>
    </row>
    <row r="223" spans="1:41" ht="28.8" x14ac:dyDescent="0.3">
      <c r="A223" s="11">
        <v>0</v>
      </c>
      <c r="B223" s="19">
        <v>123</v>
      </c>
      <c r="C223" s="16" t="s">
        <v>334</v>
      </c>
      <c r="D223" s="22">
        <v>0</v>
      </c>
      <c r="E223" s="16" t="s">
        <v>430</v>
      </c>
      <c r="F223" s="22">
        <v>4</v>
      </c>
      <c r="G223" s="22" t="s">
        <v>28</v>
      </c>
      <c r="H223" s="22">
        <v>4</v>
      </c>
      <c r="I223" s="22">
        <v>17.2</v>
      </c>
      <c r="J223" s="22">
        <v>439</v>
      </c>
      <c r="K223" s="22">
        <v>0.439</v>
      </c>
      <c r="L223" s="61">
        <f t="shared" si="106"/>
        <v>45.920502092050206</v>
      </c>
      <c r="M223" s="22">
        <v>2</v>
      </c>
      <c r="N223" s="22">
        <v>15.2</v>
      </c>
      <c r="O223" s="22">
        <v>10</v>
      </c>
      <c r="P223" s="22">
        <v>1</v>
      </c>
      <c r="Q223" s="22">
        <v>4.9000000000000004</v>
      </c>
      <c r="R223" s="22">
        <v>5.4</v>
      </c>
      <c r="S223" s="22">
        <v>6.1</v>
      </c>
      <c r="T223" s="22">
        <v>5.8</v>
      </c>
      <c r="U223" s="22">
        <v>22.2</v>
      </c>
      <c r="V223" s="22">
        <v>5.55</v>
      </c>
      <c r="W223" s="22">
        <v>0.2195</v>
      </c>
      <c r="X223" s="22">
        <v>5.7694999999999999</v>
      </c>
      <c r="Y223" s="22">
        <v>11.539</v>
      </c>
      <c r="Z223" s="14" t="s">
        <v>342</v>
      </c>
      <c r="AA223" s="11" t="s">
        <v>336</v>
      </c>
      <c r="AB223" s="17">
        <v>1</v>
      </c>
      <c r="AC223" s="16" t="s">
        <v>337</v>
      </c>
      <c r="AD223" s="41">
        <f t="shared" si="97"/>
        <v>26.284738041002278</v>
      </c>
      <c r="AI223" s="58">
        <f t="shared" si="100"/>
        <v>10.901502310999998</v>
      </c>
      <c r="AJ223" s="58">
        <f t="shared" si="101"/>
        <v>0.6374976890000017</v>
      </c>
      <c r="AL223" s="55">
        <f t="shared" si="102"/>
        <v>24.876388939999998</v>
      </c>
      <c r="AM223" s="55">
        <f t="shared" si="103"/>
        <v>10.920734744659999</v>
      </c>
      <c r="AN223" s="55">
        <f t="shared" si="104"/>
        <v>0.61826525534000076</v>
      </c>
      <c r="AO223" s="55">
        <f t="shared" si="105"/>
        <v>9.4641951162665744E-3</v>
      </c>
    </row>
    <row r="224" spans="1:41" ht="28.8" hidden="1" x14ac:dyDescent="0.3">
      <c r="A224" s="11">
        <v>0</v>
      </c>
      <c r="B224" s="19">
        <v>124</v>
      </c>
      <c r="C224" s="16" t="s">
        <v>334</v>
      </c>
      <c r="D224" s="22">
        <v>0</v>
      </c>
      <c r="E224" s="16" t="s">
        <v>189</v>
      </c>
      <c r="F224" s="22">
        <v>4</v>
      </c>
      <c r="G224" s="22" t="s">
        <v>28</v>
      </c>
      <c r="H224" s="22">
        <v>4</v>
      </c>
      <c r="I224" s="22">
        <v>12.5</v>
      </c>
      <c r="J224" s="22">
        <v>357</v>
      </c>
      <c r="K224" s="22">
        <v>0.35699999999999998</v>
      </c>
      <c r="L224" s="61">
        <f t="shared" si="106"/>
        <v>37.34309623430962</v>
      </c>
      <c r="M224" s="22">
        <v>2.4</v>
      </c>
      <c r="N224" s="22">
        <v>10.1</v>
      </c>
      <c r="O224" s="22">
        <v>0</v>
      </c>
      <c r="P224" s="22">
        <v>0</v>
      </c>
      <c r="Q224" s="22">
        <v>4.8</v>
      </c>
      <c r="R224" s="22">
        <v>4.8</v>
      </c>
      <c r="S224" s="22">
        <v>6.5</v>
      </c>
      <c r="T224" s="22">
        <v>4.5</v>
      </c>
      <c r="U224" s="22">
        <v>20.6</v>
      </c>
      <c r="V224" s="22">
        <v>5.15</v>
      </c>
      <c r="W224" s="22">
        <v>0.17849999999999999</v>
      </c>
      <c r="X224" s="22">
        <v>5.3285</v>
      </c>
      <c r="Y224" s="22">
        <v>10.657</v>
      </c>
      <c r="Z224" s="14" t="s">
        <v>343</v>
      </c>
      <c r="AA224" s="11" t="s">
        <v>336</v>
      </c>
      <c r="AB224" s="17">
        <v>1</v>
      </c>
      <c r="AC224" s="16" t="s">
        <v>337</v>
      </c>
      <c r="AD224" s="41">
        <f t="shared" si="97"/>
        <v>29.851540616246499</v>
      </c>
      <c r="AI224" s="58">
        <f t="shared" si="100"/>
        <v>9.3763321589999986</v>
      </c>
      <c r="AJ224" s="58">
        <f t="shared" si="101"/>
        <v>1.2806678410000014</v>
      </c>
      <c r="AL224" s="55">
        <f t="shared" si="102"/>
        <v>26.778014859999999</v>
      </c>
      <c r="AM224" s="55">
        <f t="shared" si="103"/>
        <v>9.5597513050199989</v>
      </c>
      <c r="AN224" s="55">
        <f t="shared" si="104"/>
        <v>1.0972486949800011</v>
      </c>
      <c r="AO224" s="55">
        <f t="shared" si="105"/>
        <v>8.9703962700760052E-3</v>
      </c>
    </row>
    <row r="225" spans="1:41" ht="28.8" x14ac:dyDescent="0.3">
      <c r="A225" s="11">
        <v>0</v>
      </c>
      <c r="B225" s="19">
        <v>125</v>
      </c>
      <c r="C225" s="16" t="s">
        <v>334</v>
      </c>
      <c r="D225" s="22">
        <v>0</v>
      </c>
      <c r="E225" s="16" t="s">
        <v>430</v>
      </c>
      <c r="F225" s="22">
        <v>4</v>
      </c>
      <c r="G225" s="22" t="s">
        <v>28</v>
      </c>
      <c r="H225" s="22">
        <v>4</v>
      </c>
      <c r="I225" s="22">
        <v>17.5</v>
      </c>
      <c r="J225" s="22">
        <v>553</v>
      </c>
      <c r="K225" s="22">
        <v>0.55300000000000005</v>
      </c>
      <c r="L225" s="61">
        <f t="shared" si="106"/>
        <v>57.845188284518827</v>
      </c>
      <c r="M225" s="22">
        <v>2</v>
      </c>
      <c r="N225" s="22">
        <v>15.5</v>
      </c>
      <c r="O225" s="22">
        <v>10</v>
      </c>
      <c r="P225" s="22">
        <v>1</v>
      </c>
      <c r="Q225" s="22">
        <v>4.8</v>
      </c>
      <c r="R225" s="22">
        <v>5.6</v>
      </c>
      <c r="S225" s="22">
        <v>5.7</v>
      </c>
      <c r="T225" s="22">
        <v>3</v>
      </c>
      <c r="U225" s="22">
        <v>19.099999999999998</v>
      </c>
      <c r="V225" s="22">
        <v>4.7749999999999995</v>
      </c>
      <c r="W225" s="22">
        <v>0.27650000000000002</v>
      </c>
      <c r="X225" s="22">
        <v>5.0514999999999999</v>
      </c>
      <c r="Y225" s="22">
        <v>10.103</v>
      </c>
      <c r="Z225" s="14" t="s">
        <v>344</v>
      </c>
      <c r="AA225" s="11" t="s">
        <v>336</v>
      </c>
      <c r="AB225" s="17">
        <v>1</v>
      </c>
      <c r="AC225" s="16" t="s">
        <v>337</v>
      </c>
      <c r="AD225" s="41">
        <f t="shared" si="97"/>
        <v>18.269439421338152</v>
      </c>
      <c r="AI225" s="58">
        <f t="shared" si="100"/>
        <v>12.816094919000001</v>
      </c>
      <c r="AJ225" s="58">
        <f t="shared" si="101"/>
        <v>-2.7130949190000013</v>
      </c>
      <c r="AL225" s="55">
        <f t="shared" si="102"/>
        <v>22.637985259999994</v>
      </c>
      <c r="AM225" s="55">
        <f t="shared" si="103"/>
        <v>12.518805848779998</v>
      </c>
      <c r="AN225" s="55">
        <f t="shared" si="104"/>
        <v>-2.415805848779998</v>
      </c>
      <c r="AO225" s="55">
        <f t="shared" si="105"/>
        <v>1.2391176728476689E-2</v>
      </c>
    </row>
    <row r="226" spans="1:41" ht="28.8" hidden="1" x14ac:dyDescent="0.3">
      <c r="A226" s="11">
        <v>0</v>
      </c>
      <c r="B226" s="19">
        <v>126</v>
      </c>
      <c r="C226" s="16" t="s">
        <v>334</v>
      </c>
      <c r="D226" s="22">
        <v>0</v>
      </c>
      <c r="E226" s="16" t="s">
        <v>189</v>
      </c>
      <c r="F226" s="22">
        <v>4</v>
      </c>
      <c r="G226" s="22" t="s">
        <v>184</v>
      </c>
      <c r="H226" s="22">
        <v>3</v>
      </c>
      <c r="I226" s="22">
        <v>16.899999999999999</v>
      </c>
      <c r="J226" s="22">
        <v>400</v>
      </c>
      <c r="K226" s="22">
        <v>0.4</v>
      </c>
      <c r="L226" s="61">
        <f t="shared" si="106"/>
        <v>41.84100418410042</v>
      </c>
      <c r="M226" s="22">
        <v>2</v>
      </c>
      <c r="N226" s="22">
        <v>14.899999999999999</v>
      </c>
      <c r="O226" s="22">
        <v>0</v>
      </c>
      <c r="P226" s="22">
        <v>0</v>
      </c>
      <c r="Q226" s="22">
        <v>5.4</v>
      </c>
      <c r="R226" s="22">
        <v>5.6</v>
      </c>
      <c r="S226" s="22">
        <v>5.2</v>
      </c>
      <c r="T226" s="22">
        <v>5</v>
      </c>
      <c r="U226" s="22">
        <v>21.2</v>
      </c>
      <c r="V226" s="22">
        <v>5.3</v>
      </c>
      <c r="W226" s="22">
        <v>0.2</v>
      </c>
      <c r="X226" s="22">
        <v>5.5</v>
      </c>
      <c r="Y226" s="22">
        <v>11</v>
      </c>
      <c r="Z226" s="14" t="s">
        <v>345</v>
      </c>
      <c r="AA226" s="11" t="s">
        <v>336</v>
      </c>
      <c r="AB226" s="17">
        <v>1</v>
      </c>
      <c r="AC226" s="16" t="s">
        <v>337</v>
      </c>
      <c r="AD226" s="41">
        <f t="shared" si="97"/>
        <v>27.5</v>
      </c>
      <c r="AI226" s="58">
        <f t="shared" si="100"/>
        <v>10.191559999999999</v>
      </c>
      <c r="AJ226" s="58">
        <f t="shared" si="101"/>
        <v>0.80844000000000094</v>
      </c>
      <c r="AL226" s="55">
        <f t="shared" si="102"/>
        <v>25.750399999999999</v>
      </c>
      <c r="AM226" s="55">
        <f t="shared" si="103"/>
        <v>10.30016</v>
      </c>
      <c r="AN226" s="55">
        <f t="shared" si="104"/>
        <v>0.69984000000000002</v>
      </c>
      <c r="AO226" s="55">
        <f t="shared" si="105"/>
        <v>9.3637818181818173E-3</v>
      </c>
    </row>
    <row r="227" spans="1:41" ht="28.8" hidden="1" x14ac:dyDescent="0.3">
      <c r="A227" s="11">
        <v>0</v>
      </c>
      <c r="B227" s="19">
        <v>127</v>
      </c>
      <c r="C227" s="16" t="s">
        <v>334</v>
      </c>
      <c r="D227" s="22">
        <v>0</v>
      </c>
      <c r="E227" s="16" t="s">
        <v>193</v>
      </c>
      <c r="F227" s="22">
        <v>3</v>
      </c>
      <c r="G227" s="22" t="s">
        <v>205</v>
      </c>
      <c r="H227" s="22">
        <v>2</v>
      </c>
      <c r="I227" s="22">
        <v>7.1</v>
      </c>
      <c r="J227" s="22">
        <v>225</v>
      </c>
      <c r="K227" s="22">
        <v>0.22500000000000001</v>
      </c>
      <c r="L227" s="61">
        <f t="shared" ref="L227:L228" si="107">K227/0.0078</f>
        <v>28.846153846153847</v>
      </c>
      <c r="M227" s="22">
        <v>3</v>
      </c>
      <c r="N227" s="22">
        <v>4.0999999999999996</v>
      </c>
      <c r="O227" s="22">
        <v>0</v>
      </c>
      <c r="P227" s="22">
        <v>0</v>
      </c>
      <c r="Q227" s="22">
        <v>3.2</v>
      </c>
      <c r="R227" s="22">
        <v>3.3</v>
      </c>
      <c r="S227" s="22">
        <v>2.5</v>
      </c>
      <c r="T227" s="22">
        <v>2.6</v>
      </c>
      <c r="U227" s="22">
        <v>11.6</v>
      </c>
      <c r="V227" s="22">
        <v>2.9</v>
      </c>
      <c r="W227" s="22">
        <v>0.1125</v>
      </c>
      <c r="X227" s="22">
        <v>3.0124999999999997</v>
      </c>
      <c r="Y227" s="22">
        <v>6.0249999999999995</v>
      </c>
      <c r="Z227" s="14" t="s">
        <v>346</v>
      </c>
      <c r="AA227" s="11" t="s">
        <v>336</v>
      </c>
      <c r="AB227" s="17">
        <v>1</v>
      </c>
      <c r="AC227" s="16" t="s">
        <v>337</v>
      </c>
      <c r="AD227" s="41">
        <f t="shared" si="97"/>
        <v>26.777777777777775</v>
      </c>
      <c r="AI227" s="58">
        <f t="shared" si="100"/>
        <v>6.6610443750000004</v>
      </c>
      <c r="AJ227" s="58">
        <f t="shared" si="101"/>
        <v>-0.63604437500000088</v>
      </c>
      <c r="AL227" s="55">
        <f t="shared" si="102"/>
        <v>30.351587499999997</v>
      </c>
      <c r="AM227" s="55">
        <f t="shared" si="103"/>
        <v>6.8291071874999991</v>
      </c>
      <c r="AN227" s="55">
        <f t="shared" si="104"/>
        <v>-0.80410718749999965</v>
      </c>
      <c r="AO227" s="55">
        <f t="shared" si="105"/>
        <v>1.1334617738589212E-2</v>
      </c>
    </row>
    <row r="228" spans="1:41" ht="28.8" hidden="1" x14ac:dyDescent="0.3">
      <c r="A228" s="11">
        <v>0</v>
      </c>
      <c r="B228" s="19">
        <v>128</v>
      </c>
      <c r="C228" s="16" t="s">
        <v>334</v>
      </c>
      <c r="D228" s="22">
        <v>5</v>
      </c>
      <c r="E228" s="16" t="s">
        <v>193</v>
      </c>
      <c r="F228" s="22">
        <v>3</v>
      </c>
      <c r="G228" s="22" t="s">
        <v>184</v>
      </c>
      <c r="H228" s="22">
        <v>3</v>
      </c>
      <c r="I228" s="22">
        <v>8</v>
      </c>
      <c r="J228" s="22">
        <v>385</v>
      </c>
      <c r="K228" s="22">
        <v>0.38500000000000001</v>
      </c>
      <c r="L228" s="61">
        <f t="shared" si="107"/>
        <v>49.358974358974365</v>
      </c>
      <c r="M228" s="22">
        <v>1.8</v>
      </c>
      <c r="N228" s="22">
        <v>6.2</v>
      </c>
      <c r="O228" s="22">
        <v>0</v>
      </c>
      <c r="P228" s="22">
        <v>0</v>
      </c>
      <c r="Q228" s="22">
        <v>5</v>
      </c>
      <c r="R228" s="22">
        <v>5.5</v>
      </c>
      <c r="S228" s="22">
        <v>4.0999999999999996</v>
      </c>
      <c r="T228" s="22">
        <v>3.9</v>
      </c>
      <c r="U228" s="22">
        <v>18.5</v>
      </c>
      <c r="V228" s="22">
        <v>4.625</v>
      </c>
      <c r="W228" s="22">
        <v>0.1925</v>
      </c>
      <c r="X228" s="22">
        <v>4.8174999999999999</v>
      </c>
      <c r="Y228" s="22">
        <v>9.6349999999999998</v>
      </c>
      <c r="Z228" s="14" t="s">
        <v>347</v>
      </c>
      <c r="AA228" s="11" t="s">
        <v>336</v>
      </c>
      <c r="AB228" s="17">
        <v>1</v>
      </c>
      <c r="AC228" s="16" t="s">
        <v>337</v>
      </c>
      <c r="AD228" s="41">
        <f t="shared" si="97"/>
        <v>25.025974025974026</v>
      </c>
      <c r="AI228" s="58">
        <f t="shared" si="100"/>
        <v>9.9110459750000004</v>
      </c>
      <c r="AJ228" s="58">
        <f t="shared" si="101"/>
        <v>-0.27604597500000061</v>
      </c>
      <c r="AL228" s="55">
        <f t="shared" si="102"/>
        <v>26.1012515</v>
      </c>
      <c r="AM228" s="55">
        <f t="shared" si="103"/>
        <v>10.0489818275</v>
      </c>
      <c r="AN228" s="55">
        <f t="shared" si="104"/>
        <v>-0.41398182750000068</v>
      </c>
      <c r="AO228" s="55">
        <f t="shared" si="105"/>
        <v>1.0429664584846912E-2</v>
      </c>
    </row>
    <row r="229" spans="1:41" ht="28.8" hidden="1" x14ac:dyDescent="0.3">
      <c r="A229" s="11">
        <v>0</v>
      </c>
      <c r="B229" s="19">
        <v>129</v>
      </c>
      <c r="C229" s="16" t="s">
        <v>334</v>
      </c>
      <c r="D229" s="22">
        <v>0</v>
      </c>
      <c r="E229" s="16" t="s">
        <v>189</v>
      </c>
      <c r="F229" s="22">
        <v>4</v>
      </c>
      <c r="G229" s="22" t="s">
        <v>184</v>
      </c>
      <c r="H229" s="22">
        <v>3</v>
      </c>
      <c r="I229" s="22">
        <v>7.2</v>
      </c>
      <c r="J229" s="22">
        <v>387</v>
      </c>
      <c r="K229" s="22">
        <v>0.38700000000000001</v>
      </c>
      <c r="L229" s="61">
        <f>K229/0.00956</f>
        <v>40.481171548117153</v>
      </c>
      <c r="M229" s="22">
        <v>2.5</v>
      </c>
      <c r="N229" s="22">
        <v>4.7</v>
      </c>
      <c r="O229" s="22">
        <v>0</v>
      </c>
      <c r="P229" s="22">
        <v>0</v>
      </c>
      <c r="Q229" s="22">
        <v>5.0999999999999996</v>
      </c>
      <c r="R229" s="22">
        <v>5.0999999999999996</v>
      </c>
      <c r="S229" s="22">
        <v>5</v>
      </c>
      <c r="T229" s="22">
        <v>4.7</v>
      </c>
      <c r="U229" s="22">
        <v>19.899999999999999</v>
      </c>
      <c r="V229" s="22">
        <v>4.9749999999999996</v>
      </c>
      <c r="W229" s="22">
        <v>0.19350000000000001</v>
      </c>
      <c r="X229" s="22">
        <v>5.1684999999999999</v>
      </c>
      <c r="Y229" s="22">
        <v>10.337</v>
      </c>
      <c r="Z229" s="14" t="s">
        <v>348</v>
      </c>
      <c r="AA229" s="11" t="s">
        <v>336</v>
      </c>
      <c r="AB229" s="17">
        <v>1</v>
      </c>
      <c r="AC229" s="16" t="s">
        <v>337</v>
      </c>
      <c r="AD229" s="41">
        <f t="shared" si="97"/>
        <v>26.710594315245476</v>
      </c>
      <c r="AI229" s="58">
        <f t="shared" si="100"/>
        <v>9.9486872789999996</v>
      </c>
      <c r="AJ229" s="58">
        <f t="shared" si="101"/>
        <v>0.38831272100000014</v>
      </c>
      <c r="AL229" s="55">
        <f t="shared" si="102"/>
        <v>26.053999659999999</v>
      </c>
      <c r="AM229" s="55">
        <f t="shared" si="103"/>
        <v>10.08289786842</v>
      </c>
      <c r="AN229" s="55">
        <f t="shared" si="104"/>
        <v>0.25410213157999983</v>
      </c>
      <c r="AO229" s="55">
        <f t="shared" si="105"/>
        <v>9.7541819371384352E-3</v>
      </c>
    </row>
    <row r="230" spans="1:41" ht="28.8" hidden="1" x14ac:dyDescent="0.3">
      <c r="A230" s="11">
        <v>0</v>
      </c>
      <c r="B230" s="19">
        <v>130</v>
      </c>
      <c r="C230" s="16" t="s">
        <v>334</v>
      </c>
      <c r="D230" s="22">
        <v>20</v>
      </c>
      <c r="E230" s="16" t="s">
        <v>38</v>
      </c>
      <c r="F230" s="22">
        <v>2</v>
      </c>
      <c r="G230" s="22" t="s">
        <v>205</v>
      </c>
      <c r="H230" s="22">
        <v>2</v>
      </c>
      <c r="I230" s="22">
        <v>8.1</v>
      </c>
      <c r="J230" s="22">
        <v>332</v>
      </c>
      <c r="K230" s="22">
        <v>0.33200000000000002</v>
      </c>
      <c r="L230" s="20">
        <f t="shared" ref="L230:L238" si="108">K230/0.006</f>
        <v>55.333333333333336</v>
      </c>
      <c r="M230" s="22">
        <v>3.5</v>
      </c>
      <c r="N230" s="22">
        <v>4.5999999999999996</v>
      </c>
      <c r="O230" s="22">
        <v>10</v>
      </c>
      <c r="P230" s="22">
        <v>3</v>
      </c>
      <c r="Q230" s="22">
        <v>4</v>
      </c>
      <c r="R230" s="22">
        <v>4.0999999999999996</v>
      </c>
      <c r="S230" s="22">
        <v>2.8</v>
      </c>
      <c r="T230" s="22">
        <v>3.5</v>
      </c>
      <c r="U230" s="22">
        <v>14.399999999999999</v>
      </c>
      <c r="V230" s="22">
        <v>3.5999999999999996</v>
      </c>
      <c r="W230" s="22">
        <v>0.16600000000000001</v>
      </c>
      <c r="X230" s="22">
        <v>3.7659999999999996</v>
      </c>
      <c r="Y230" s="22">
        <v>7.5319999999999991</v>
      </c>
      <c r="Z230" s="14" t="s">
        <v>349</v>
      </c>
      <c r="AA230" s="11" t="s">
        <v>336</v>
      </c>
      <c r="AB230" s="17">
        <v>1</v>
      </c>
      <c r="AC230" s="16" t="s">
        <v>337</v>
      </c>
      <c r="AD230" s="41">
        <f t="shared" si="97"/>
        <v>22.686746987951803</v>
      </c>
      <c r="AI230" s="58">
        <f t="shared" si="100"/>
        <v>8.8867071839999987</v>
      </c>
      <c r="AJ230" s="58">
        <f t="shared" si="101"/>
        <v>-1.3547071839999996</v>
      </c>
      <c r="AL230" s="55">
        <f t="shared" si="102"/>
        <v>27.406303359999995</v>
      </c>
      <c r="AM230" s="55">
        <f t="shared" si="103"/>
        <v>9.0988927155199981</v>
      </c>
      <c r="AN230" s="55">
        <f t="shared" si="104"/>
        <v>-1.566892715519999</v>
      </c>
      <c r="AO230" s="55">
        <f t="shared" si="105"/>
        <v>1.2080314279766332E-2</v>
      </c>
    </row>
    <row r="231" spans="1:41" x14ac:dyDescent="0.3">
      <c r="A231" s="11">
        <v>0</v>
      </c>
      <c r="B231" s="19">
        <v>131</v>
      </c>
      <c r="C231" s="16" t="s">
        <v>334</v>
      </c>
      <c r="D231" s="22">
        <v>0</v>
      </c>
      <c r="E231" s="16" t="s">
        <v>38</v>
      </c>
      <c r="F231" s="22">
        <v>2</v>
      </c>
      <c r="G231" s="22" t="s">
        <v>205</v>
      </c>
      <c r="H231" s="22">
        <v>2</v>
      </c>
      <c r="I231" s="22">
        <v>6.5</v>
      </c>
      <c r="J231" s="22">
        <v>135</v>
      </c>
      <c r="K231" s="22">
        <v>0.13500000000000001</v>
      </c>
      <c r="L231" s="20">
        <f t="shared" si="108"/>
        <v>22.5</v>
      </c>
      <c r="M231" s="22">
        <v>2</v>
      </c>
      <c r="N231" s="22">
        <v>4.5</v>
      </c>
      <c r="O231" s="22">
        <v>5</v>
      </c>
      <c r="P231" s="22">
        <v>1</v>
      </c>
      <c r="Q231" s="22">
        <v>2.4</v>
      </c>
      <c r="R231" s="22">
        <v>2.1</v>
      </c>
      <c r="S231" s="22">
        <v>2.5</v>
      </c>
      <c r="T231" s="22">
        <v>2.2999999999999998</v>
      </c>
      <c r="U231" s="22">
        <v>9.3000000000000007</v>
      </c>
      <c r="V231" s="22">
        <v>2.3250000000000002</v>
      </c>
      <c r="W231" s="22">
        <v>6.7500000000000004E-2</v>
      </c>
      <c r="X231" s="22">
        <v>2.3925000000000001</v>
      </c>
      <c r="Y231" s="22">
        <v>4.7850000000000001</v>
      </c>
      <c r="Z231" s="14" t="s">
        <v>350</v>
      </c>
      <c r="AA231" s="11" t="s">
        <v>351</v>
      </c>
      <c r="AB231" s="17">
        <v>2</v>
      </c>
      <c r="AC231" s="16" t="s">
        <v>352</v>
      </c>
      <c r="AD231" s="41">
        <f t="shared" si="97"/>
        <v>35.444444444444443</v>
      </c>
      <c r="AI231" s="58">
        <f t="shared" si="100"/>
        <v>4.6257159749999994</v>
      </c>
      <c r="AJ231" s="58">
        <f t="shared" si="101"/>
        <v>0.15928402500000072</v>
      </c>
      <c r="AL231" s="55">
        <f t="shared" si="102"/>
        <v>33.150551499999999</v>
      </c>
      <c r="AM231" s="55">
        <f t="shared" si="103"/>
        <v>4.4753244524999998</v>
      </c>
      <c r="AN231" s="55">
        <f t="shared" si="104"/>
        <v>0.30967554750000037</v>
      </c>
      <c r="AO231" s="55">
        <f t="shared" si="105"/>
        <v>9.3528201724137928E-3</v>
      </c>
    </row>
    <row r="232" spans="1:41" x14ac:dyDescent="0.3">
      <c r="A232" s="11">
        <v>0</v>
      </c>
      <c r="B232" s="19">
        <v>132</v>
      </c>
      <c r="C232" s="16" t="s">
        <v>334</v>
      </c>
      <c r="D232" s="22">
        <v>0</v>
      </c>
      <c r="E232" s="16" t="s">
        <v>38</v>
      </c>
      <c r="F232" s="22">
        <v>2</v>
      </c>
      <c r="G232" s="22" t="s">
        <v>205</v>
      </c>
      <c r="H232" s="22">
        <v>2</v>
      </c>
      <c r="I232" s="22">
        <v>6.5</v>
      </c>
      <c r="J232" s="22">
        <v>121</v>
      </c>
      <c r="K232" s="22">
        <v>0.121</v>
      </c>
      <c r="L232" s="20">
        <f t="shared" si="108"/>
        <v>20.166666666666664</v>
      </c>
      <c r="M232" s="22">
        <v>1.4</v>
      </c>
      <c r="N232" s="22">
        <v>5.0999999999999996</v>
      </c>
      <c r="O232" s="22">
        <v>10</v>
      </c>
      <c r="P232" s="22">
        <v>1</v>
      </c>
      <c r="Q232" s="22">
        <v>2.1</v>
      </c>
      <c r="R232" s="22">
        <v>2.2000000000000002</v>
      </c>
      <c r="S232" s="22">
        <v>2</v>
      </c>
      <c r="T232" s="22">
        <v>2.1</v>
      </c>
      <c r="U232" s="22">
        <v>8.4</v>
      </c>
      <c r="V232" s="22">
        <v>2.1</v>
      </c>
      <c r="W232" s="22">
        <v>6.0499999999999998E-2</v>
      </c>
      <c r="X232" s="22">
        <v>2.1604999999999999</v>
      </c>
      <c r="Y232" s="22">
        <v>4.3209999999999997</v>
      </c>
      <c r="Z232" s="14" t="s">
        <v>353</v>
      </c>
      <c r="AA232" s="11" t="s">
        <v>351</v>
      </c>
      <c r="AB232" s="17">
        <v>2</v>
      </c>
      <c r="AC232" s="16" t="s">
        <v>352</v>
      </c>
      <c r="AD232" s="41">
        <f t="shared" si="97"/>
        <v>35.710743801652889</v>
      </c>
      <c r="AI232" s="58">
        <f t="shared" si="100"/>
        <v>4.2957010310000001</v>
      </c>
      <c r="AJ232" s="58">
        <f t="shared" si="101"/>
        <v>2.5298968999999616E-2</v>
      </c>
      <c r="AL232" s="55">
        <f t="shared" si="102"/>
        <v>33.61235774</v>
      </c>
      <c r="AM232" s="55">
        <f t="shared" si="103"/>
        <v>4.0670952865399999</v>
      </c>
      <c r="AN232" s="55">
        <f t="shared" si="104"/>
        <v>0.25390471345999988</v>
      </c>
      <c r="AO232" s="55">
        <f t="shared" si="105"/>
        <v>9.4123936277250644E-3</v>
      </c>
    </row>
    <row r="233" spans="1:41" x14ac:dyDescent="0.3">
      <c r="A233" s="11">
        <v>0</v>
      </c>
      <c r="B233" s="19">
        <v>133</v>
      </c>
      <c r="C233" s="16" t="s">
        <v>334</v>
      </c>
      <c r="D233" s="22">
        <v>0</v>
      </c>
      <c r="E233" s="16" t="s">
        <v>38</v>
      </c>
      <c r="F233" s="22">
        <v>2</v>
      </c>
      <c r="G233" s="22" t="s">
        <v>205</v>
      </c>
      <c r="H233" s="22">
        <v>2</v>
      </c>
      <c r="I233" s="22">
        <v>6.5</v>
      </c>
      <c r="J233" s="22">
        <v>140</v>
      </c>
      <c r="K233" s="22">
        <v>0.14000000000000001</v>
      </c>
      <c r="L233" s="20">
        <f t="shared" si="108"/>
        <v>23.333333333333336</v>
      </c>
      <c r="M233" s="22">
        <v>1.8</v>
      </c>
      <c r="N233" s="22">
        <v>4.7</v>
      </c>
      <c r="O233" s="22">
        <v>10</v>
      </c>
      <c r="P233" s="22">
        <v>1</v>
      </c>
      <c r="Q233" s="22">
        <v>2.1</v>
      </c>
      <c r="R233" s="22">
        <v>2.4</v>
      </c>
      <c r="S233" s="22">
        <v>2.1</v>
      </c>
      <c r="T233" s="22">
        <v>2.6</v>
      </c>
      <c r="U233" s="22">
        <v>9.1999999999999993</v>
      </c>
      <c r="V233" s="22">
        <v>2.2999999999999998</v>
      </c>
      <c r="W233" s="22">
        <v>7.0000000000000007E-2</v>
      </c>
      <c r="X233" s="22">
        <v>2.3699999999999997</v>
      </c>
      <c r="Y233" s="22">
        <v>4.7399999999999993</v>
      </c>
      <c r="Z233" s="14" t="s">
        <v>354</v>
      </c>
      <c r="AA233" s="11" t="s">
        <v>351</v>
      </c>
      <c r="AB233" s="17">
        <v>2</v>
      </c>
      <c r="AC233" s="16" t="s">
        <v>352</v>
      </c>
      <c r="AD233" s="41">
        <f t="shared" si="97"/>
        <v>33.857142857142847</v>
      </c>
      <c r="AI233" s="58">
        <f t="shared" si="100"/>
        <v>4.7427036000000005</v>
      </c>
      <c r="AJ233" s="58">
        <f t="shared" si="101"/>
        <v>-2.7036000000011384E-3</v>
      </c>
      <c r="AL233" s="55">
        <f t="shared" si="102"/>
        <v>32.987344</v>
      </c>
      <c r="AM233" s="55">
        <f t="shared" si="103"/>
        <v>4.6182281600000001</v>
      </c>
      <c r="AN233" s="55">
        <f t="shared" si="104"/>
        <v>0.12177183999999919</v>
      </c>
      <c r="AO233" s="55">
        <f t="shared" si="105"/>
        <v>9.7430973839662486E-3</v>
      </c>
    </row>
    <row r="234" spans="1:41" hidden="1" x14ac:dyDescent="0.3">
      <c r="A234" s="11">
        <v>0</v>
      </c>
      <c r="B234" s="19">
        <v>134</v>
      </c>
      <c r="C234" s="16" t="s">
        <v>334</v>
      </c>
      <c r="D234" s="22">
        <v>0</v>
      </c>
      <c r="E234" s="16" t="s">
        <v>38</v>
      </c>
      <c r="F234" s="22">
        <v>2</v>
      </c>
      <c r="G234" s="22" t="s">
        <v>205</v>
      </c>
      <c r="H234" s="22">
        <v>2</v>
      </c>
      <c r="I234" s="22">
        <v>5.8</v>
      </c>
      <c r="J234" s="22">
        <v>121</v>
      </c>
      <c r="K234" s="22">
        <v>0.121</v>
      </c>
      <c r="L234" s="20">
        <f t="shared" si="108"/>
        <v>20.166666666666664</v>
      </c>
      <c r="M234" s="22">
        <v>1.4</v>
      </c>
      <c r="N234" s="22">
        <v>4.4000000000000004</v>
      </c>
      <c r="O234" s="22">
        <v>0</v>
      </c>
      <c r="P234" s="22">
        <v>0</v>
      </c>
      <c r="Q234" s="22">
        <v>2.2999999999999998</v>
      </c>
      <c r="R234" s="22">
        <v>2.2000000000000002</v>
      </c>
      <c r="S234" s="22">
        <v>2.1</v>
      </c>
      <c r="T234" s="22">
        <v>2.2999999999999998</v>
      </c>
      <c r="U234" s="22">
        <v>8.8999999999999986</v>
      </c>
      <c r="V234" s="22">
        <v>2.2249999999999996</v>
      </c>
      <c r="W234" s="22">
        <v>6.0499999999999998E-2</v>
      </c>
      <c r="X234" s="22">
        <v>2.2854999999999999</v>
      </c>
      <c r="Y234" s="22">
        <v>4.5709999999999997</v>
      </c>
      <c r="Z234" s="14" t="s">
        <v>355</v>
      </c>
      <c r="AA234" s="11" t="s">
        <v>351</v>
      </c>
      <c r="AB234" s="17">
        <v>2</v>
      </c>
      <c r="AC234" s="16" t="s">
        <v>352</v>
      </c>
      <c r="AD234" s="41">
        <f t="shared" si="97"/>
        <v>37.776859504132233</v>
      </c>
      <c r="AI234" s="58">
        <f t="shared" si="100"/>
        <v>4.2957010310000001</v>
      </c>
      <c r="AJ234" s="58">
        <f t="shared" si="101"/>
        <v>0.27529896899999962</v>
      </c>
      <c r="AL234" s="55">
        <f t="shared" si="102"/>
        <v>33.61235774</v>
      </c>
      <c r="AM234" s="55">
        <f t="shared" si="103"/>
        <v>4.0670952865399999</v>
      </c>
      <c r="AN234" s="55">
        <f t="shared" si="104"/>
        <v>0.50390471345999988</v>
      </c>
      <c r="AO234" s="55">
        <f t="shared" si="105"/>
        <v>8.8976050897834162E-3</v>
      </c>
    </row>
    <row r="235" spans="1:41" x14ac:dyDescent="0.3">
      <c r="A235" s="11">
        <v>0</v>
      </c>
      <c r="B235" s="19">
        <v>135</v>
      </c>
      <c r="C235" s="16" t="s">
        <v>334</v>
      </c>
      <c r="D235" s="22">
        <v>0</v>
      </c>
      <c r="E235" s="16" t="s">
        <v>38</v>
      </c>
      <c r="F235" s="22">
        <v>2</v>
      </c>
      <c r="G235" s="22" t="s">
        <v>205</v>
      </c>
      <c r="H235" s="22">
        <v>2</v>
      </c>
      <c r="I235" s="22">
        <v>6.3</v>
      </c>
      <c r="J235" s="22">
        <v>140</v>
      </c>
      <c r="K235" s="22">
        <v>0.14000000000000001</v>
      </c>
      <c r="L235" s="20">
        <f t="shared" si="108"/>
        <v>23.333333333333336</v>
      </c>
      <c r="M235" s="22">
        <v>1.6</v>
      </c>
      <c r="N235" s="22">
        <v>4.6999999999999993</v>
      </c>
      <c r="O235" s="22">
        <v>5</v>
      </c>
      <c r="P235" s="22">
        <v>1</v>
      </c>
      <c r="Q235" s="22">
        <v>2.4</v>
      </c>
      <c r="R235" s="22">
        <v>2</v>
      </c>
      <c r="S235" s="22">
        <v>2.2999999999999998</v>
      </c>
      <c r="T235" s="22">
        <v>2.4</v>
      </c>
      <c r="U235" s="22">
        <v>9.1</v>
      </c>
      <c r="V235" s="22">
        <v>2.2749999999999999</v>
      </c>
      <c r="W235" s="22">
        <v>7.0000000000000007E-2</v>
      </c>
      <c r="X235" s="22">
        <v>2.3449999999999998</v>
      </c>
      <c r="Y235" s="22">
        <v>4.6899999999999995</v>
      </c>
      <c r="Z235" s="14" t="s">
        <v>356</v>
      </c>
      <c r="AA235" s="11" t="s">
        <v>351</v>
      </c>
      <c r="AB235" s="17">
        <v>2</v>
      </c>
      <c r="AC235" s="16" t="s">
        <v>352</v>
      </c>
      <c r="AD235" s="41">
        <f t="shared" si="97"/>
        <v>33.499999999999993</v>
      </c>
      <c r="AI235" s="58">
        <f t="shared" si="100"/>
        <v>4.7427036000000005</v>
      </c>
      <c r="AJ235" s="58">
        <f t="shared" si="101"/>
        <v>-5.2703600000000961E-2</v>
      </c>
      <c r="AL235" s="55">
        <f t="shared" si="102"/>
        <v>32.987344</v>
      </c>
      <c r="AM235" s="55">
        <f t="shared" si="103"/>
        <v>4.6182281600000001</v>
      </c>
      <c r="AN235" s="55">
        <f t="shared" si="104"/>
        <v>7.1771839999999365E-2</v>
      </c>
      <c r="AO235" s="55">
        <f t="shared" si="105"/>
        <v>9.8469683582089566E-3</v>
      </c>
    </row>
    <row r="236" spans="1:41" x14ac:dyDescent="0.3">
      <c r="A236" s="11">
        <v>0</v>
      </c>
      <c r="B236" s="19">
        <v>136</v>
      </c>
      <c r="C236" s="16" t="s">
        <v>334</v>
      </c>
      <c r="D236" s="22">
        <v>0</v>
      </c>
      <c r="E236" s="16" t="s">
        <v>38</v>
      </c>
      <c r="F236" s="22">
        <v>2</v>
      </c>
      <c r="G236" s="22" t="s">
        <v>205</v>
      </c>
      <c r="H236" s="22">
        <v>2</v>
      </c>
      <c r="I236" s="22">
        <v>7.3</v>
      </c>
      <c r="J236" s="22">
        <v>136</v>
      </c>
      <c r="K236" s="22">
        <v>0.13600000000000001</v>
      </c>
      <c r="L236" s="20">
        <f t="shared" si="108"/>
        <v>22.666666666666668</v>
      </c>
      <c r="M236" s="22">
        <v>1.9</v>
      </c>
      <c r="N236" s="22">
        <v>5.4</v>
      </c>
      <c r="O236" s="22">
        <v>5</v>
      </c>
      <c r="P236" s="22">
        <v>1</v>
      </c>
      <c r="Q236" s="22">
        <v>1.6</v>
      </c>
      <c r="R236" s="22">
        <v>2.4</v>
      </c>
      <c r="S236" s="22">
        <v>2.9</v>
      </c>
      <c r="T236" s="22">
        <v>2.2999999999999998</v>
      </c>
      <c r="U236" s="22">
        <v>9.1999999999999993</v>
      </c>
      <c r="V236" s="22">
        <v>2.2999999999999998</v>
      </c>
      <c r="W236" s="22">
        <v>6.8000000000000005E-2</v>
      </c>
      <c r="X236" s="22">
        <v>2.3679999999999999</v>
      </c>
      <c r="Y236" s="22">
        <v>4.7359999999999998</v>
      </c>
      <c r="Z236" s="14" t="s">
        <v>357</v>
      </c>
      <c r="AA236" s="11" t="s">
        <v>351</v>
      </c>
      <c r="AB236" s="17">
        <v>2</v>
      </c>
      <c r="AC236" s="16" t="s">
        <v>352</v>
      </c>
      <c r="AD236" s="41">
        <f t="shared" si="97"/>
        <v>34.823529411764703</v>
      </c>
      <c r="AI236" s="58">
        <f t="shared" si="100"/>
        <v>4.6491503360000008</v>
      </c>
      <c r="AJ236" s="58">
        <f t="shared" si="101"/>
        <v>8.6849663999998938E-2</v>
      </c>
      <c r="AL236" s="55">
        <f t="shared" si="102"/>
        <v>33.117837439999995</v>
      </c>
      <c r="AM236" s="55">
        <f t="shared" si="103"/>
        <v>4.5040258918399996</v>
      </c>
      <c r="AN236" s="55">
        <f t="shared" si="104"/>
        <v>0.23197410816000019</v>
      </c>
      <c r="AO236" s="55">
        <f t="shared" si="105"/>
        <v>9.5101898054054043E-3</v>
      </c>
    </row>
    <row r="237" spans="1:41" x14ac:dyDescent="0.3">
      <c r="A237" s="11">
        <v>0</v>
      </c>
      <c r="B237" s="19">
        <v>137</v>
      </c>
      <c r="C237" s="16" t="s">
        <v>334</v>
      </c>
      <c r="D237" s="22">
        <v>0</v>
      </c>
      <c r="E237" s="16" t="s">
        <v>38</v>
      </c>
      <c r="F237" s="22">
        <v>2</v>
      </c>
      <c r="G237" s="22" t="s">
        <v>205</v>
      </c>
      <c r="H237" s="22">
        <v>2</v>
      </c>
      <c r="I237" s="22">
        <v>6.3</v>
      </c>
      <c r="J237" s="22">
        <v>121</v>
      </c>
      <c r="K237" s="22">
        <v>0.121</v>
      </c>
      <c r="L237" s="20">
        <f t="shared" si="108"/>
        <v>20.166666666666664</v>
      </c>
      <c r="M237" s="22">
        <v>1.8</v>
      </c>
      <c r="N237" s="22">
        <v>4.5</v>
      </c>
      <c r="O237" s="22">
        <v>5</v>
      </c>
      <c r="P237" s="22">
        <v>1</v>
      </c>
      <c r="Q237" s="22">
        <v>1.8</v>
      </c>
      <c r="R237" s="22">
        <v>1.8</v>
      </c>
      <c r="S237" s="22">
        <v>1.9</v>
      </c>
      <c r="T237" s="22">
        <v>2</v>
      </c>
      <c r="U237" s="22">
        <v>7.5</v>
      </c>
      <c r="V237" s="22">
        <v>1.875</v>
      </c>
      <c r="W237" s="22">
        <v>6.0499999999999998E-2</v>
      </c>
      <c r="X237" s="22">
        <v>1.9355</v>
      </c>
      <c r="Y237" s="22">
        <v>3.871</v>
      </c>
      <c r="Z237" s="14" t="s">
        <v>358</v>
      </c>
      <c r="AA237" s="11" t="s">
        <v>351</v>
      </c>
      <c r="AB237" s="17">
        <v>2</v>
      </c>
      <c r="AC237" s="16" t="s">
        <v>352</v>
      </c>
      <c r="AD237" s="41">
        <f t="shared" si="97"/>
        <v>31.991735537190085</v>
      </c>
      <c r="AI237" s="58">
        <f t="shared" si="100"/>
        <v>4.2957010310000001</v>
      </c>
      <c r="AJ237" s="58">
        <f t="shared" si="101"/>
        <v>-0.42470103100000012</v>
      </c>
      <c r="AL237" s="55">
        <f t="shared" si="102"/>
        <v>33.61235774</v>
      </c>
      <c r="AM237" s="55">
        <f t="shared" si="103"/>
        <v>4.0670952865399999</v>
      </c>
      <c r="AN237" s="55">
        <f t="shared" si="104"/>
        <v>-0.19609528653999986</v>
      </c>
      <c r="AO237" s="55">
        <f t="shared" si="105"/>
        <v>1.0506575268767759E-2</v>
      </c>
    </row>
    <row r="238" spans="1:41" x14ac:dyDescent="0.3">
      <c r="A238" s="11">
        <v>0</v>
      </c>
      <c r="B238" s="19">
        <v>138</v>
      </c>
      <c r="C238" s="16" t="s">
        <v>334</v>
      </c>
      <c r="D238" s="22">
        <v>0</v>
      </c>
      <c r="E238" s="16" t="s">
        <v>38</v>
      </c>
      <c r="F238" s="22">
        <v>2</v>
      </c>
      <c r="G238" s="22" t="s">
        <v>205</v>
      </c>
      <c r="H238" s="22">
        <v>2</v>
      </c>
      <c r="I238" s="22">
        <v>4.7</v>
      </c>
      <c r="J238" s="22">
        <v>100</v>
      </c>
      <c r="K238" s="22">
        <v>0.1</v>
      </c>
      <c r="L238" s="20">
        <f t="shared" si="108"/>
        <v>16.666666666666668</v>
      </c>
      <c r="M238" s="22">
        <v>1.8</v>
      </c>
      <c r="N238" s="22">
        <v>2.9000000000000004</v>
      </c>
      <c r="O238" s="22">
        <v>5</v>
      </c>
      <c r="P238" s="22">
        <v>1</v>
      </c>
      <c r="Q238" s="22">
        <v>1.7</v>
      </c>
      <c r="R238" s="22">
        <v>1.8</v>
      </c>
      <c r="S238" s="22">
        <v>1.6</v>
      </c>
      <c r="T238" s="22">
        <v>1.7</v>
      </c>
      <c r="U238" s="22">
        <v>6.8</v>
      </c>
      <c r="V238" s="22">
        <v>1.7</v>
      </c>
      <c r="W238" s="22">
        <v>0.05</v>
      </c>
      <c r="X238" s="22">
        <v>1.75</v>
      </c>
      <c r="Y238" s="22">
        <v>3.5</v>
      </c>
      <c r="Z238" s="14" t="s">
        <v>359</v>
      </c>
      <c r="AA238" s="11" t="s">
        <v>351</v>
      </c>
      <c r="AB238" s="17">
        <v>2</v>
      </c>
      <c r="AC238" s="16" t="s">
        <v>352</v>
      </c>
      <c r="AD238" s="41">
        <f t="shared" si="97"/>
        <v>35</v>
      </c>
      <c r="AI238" s="58">
        <f t="shared" si="100"/>
        <v>3.7939099999999999</v>
      </c>
      <c r="AJ238" s="58">
        <f t="shared" si="101"/>
        <v>-0.29390999999999989</v>
      </c>
      <c r="AL238" s="55">
        <f t="shared" si="102"/>
        <v>34.318400000000004</v>
      </c>
      <c r="AM238" s="55">
        <f t="shared" si="103"/>
        <v>3.4318400000000007</v>
      </c>
      <c r="AN238" s="55">
        <f t="shared" si="104"/>
        <v>6.8159999999999332E-2</v>
      </c>
      <c r="AO238" s="55">
        <f t="shared" si="105"/>
        <v>9.805257142857144E-3</v>
      </c>
    </row>
    <row r="239" spans="1:41" x14ac:dyDescent="0.3">
      <c r="A239" s="11">
        <v>0</v>
      </c>
      <c r="B239" s="19">
        <v>139</v>
      </c>
      <c r="C239" s="16" t="s">
        <v>334</v>
      </c>
      <c r="D239" s="22">
        <v>0</v>
      </c>
      <c r="E239" s="16" t="s">
        <v>193</v>
      </c>
      <c r="F239" s="22">
        <v>4</v>
      </c>
      <c r="G239" s="22" t="s">
        <v>184</v>
      </c>
      <c r="H239" s="22">
        <v>3</v>
      </c>
      <c r="I239" s="22">
        <v>12.6</v>
      </c>
      <c r="J239" s="22">
        <v>248</v>
      </c>
      <c r="K239" s="22">
        <v>0.248</v>
      </c>
      <c r="L239" s="61">
        <f>K239/0.0078</f>
        <v>31.794871794871796</v>
      </c>
      <c r="M239" s="22">
        <v>1.3</v>
      </c>
      <c r="N239" s="22">
        <v>11.299999999999999</v>
      </c>
      <c r="O239" s="22">
        <v>10</v>
      </c>
      <c r="P239" s="22">
        <v>1</v>
      </c>
      <c r="Q239" s="22">
        <v>3.4</v>
      </c>
      <c r="R239" s="22">
        <v>3.3</v>
      </c>
      <c r="S239" s="22">
        <v>3.4</v>
      </c>
      <c r="T239" s="22">
        <v>3.6</v>
      </c>
      <c r="U239" s="22">
        <v>13.7</v>
      </c>
      <c r="V239" s="22">
        <v>3.4249999999999998</v>
      </c>
      <c r="W239" s="22">
        <v>0.124</v>
      </c>
      <c r="X239" s="22">
        <v>3.5489999999999999</v>
      </c>
      <c r="Y239" s="22">
        <v>7.0979999999999999</v>
      </c>
      <c r="Z239" s="14" t="s">
        <v>360</v>
      </c>
      <c r="AA239" s="11" t="s">
        <v>361</v>
      </c>
      <c r="AB239" s="17">
        <v>2</v>
      </c>
      <c r="AC239" s="16" t="s">
        <v>352</v>
      </c>
      <c r="AD239" s="41">
        <f t="shared" si="97"/>
        <v>28.620967741935484</v>
      </c>
      <c r="AI239" s="58">
        <f t="shared" si="100"/>
        <v>7.1572496640000001</v>
      </c>
      <c r="AJ239" s="58">
        <f t="shared" si="101"/>
        <v>-5.9249664000000202E-2</v>
      </c>
      <c r="AL239" s="55">
        <f t="shared" si="102"/>
        <v>29.68344256</v>
      </c>
      <c r="AM239" s="55">
        <f t="shared" si="103"/>
        <v>7.3614937548799997</v>
      </c>
      <c r="AN239" s="55">
        <f t="shared" si="104"/>
        <v>-0.26349375487999982</v>
      </c>
      <c r="AO239" s="55">
        <f t="shared" si="105"/>
        <v>1.0371222534347704E-2</v>
      </c>
    </row>
    <row r="240" spans="1:41" ht="28.8" hidden="1" x14ac:dyDescent="0.3">
      <c r="A240" s="11">
        <v>0</v>
      </c>
      <c r="B240" s="19">
        <v>140</v>
      </c>
      <c r="C240" s="15" t="s">
        <v>362</v>
      </c>
      <c r="D240" s="22">
        <v>85</v>
      </c>
      <c r="E240" s="16" t="s">
        <v>38</v>
      </c>
      <c r="F240" s="22">
        <v>2</v>
      </c>
      <c r="G240" s="22" t="s">
        <v>28</v>
      </c>
      <c r="H240" s="22">
        <v>4</v>
      </c>
      <c r="I240" s="22">
        <v>18.100000000000001</v>
      </c>
      <c r="J240" s="22">
        <v>650</v>
      </c>
      <c r="K240" s="22">
        <v>0.65</v>
      </c>
      <c r="L240" s="20">
        <f>K240/0.00957</f>
        <v>67.920585161964468</v>
      </c>
      <c r="M240" s="22">
        <v>7.5</v>
      </c>
      <c r="N240" s="22">
        <v>10.600000000000001</v>
      </c>
      <c r="O240" s="22">
        <v>10</v>
      </c>
      <c r="P240" s="22">
        <v>3</v>
      </c>
      <c r="Q240" s="22">
        <v>7.5</v>
      </c>
      <c r="R240" s="22">
        <v>7.8</v>
      </c>
      <c r="S240" s="22">
        <v>7.5</v>
      </c>
      <c r="T240" s="22">
        <v>5</v>
      </c>
      <c r="U240" s="22">
        <v>27.8</v>
      </c>
      <c r="V240" s="22">
        <v>6.95</v>
      </c>
      <c r="W240" s="22">
        <v>0.32500000000000001</v>
      </c>
      <c r="X240" s="22">
        <v>7.2750000000000004</v>
      </c>
      <c r="Y240" s="22">
        <v>14.55</v>
      </c>
      <c r="Z240" s="14" t="s">
        <v>363</v>
      </c>
      <c r="AA240" s="15" t="s">
        <v>364</v>
      </c>
      <c r="AB240" s="17">
        <v>3</v>
      </c>
      <c r="AC240" s="16" t="s">
        <v>365</v>
      </c>
      <c r="AD240" s="41">
        <f t="shared" si="97"/>
        <v>22.384615384615383</v>
      </c>
      <c r="AI240" s="58">
        <f t="shared" si="100"/>
        <v>14.256697500000001</v>
      </c>
      <c r="AJ240" s="58">
        <f t="shared" si="101"/>
        <v>0.29330249999999936</v>
      </c>
      <c r="AL240" s="55">
        <f t="shared" si="102"/>
        <v>21.104649999999999</v>
      </c>
      <c r="AM240" s="55">
        <f t="shared" si="103"/>
        <v>13.7180225</v>
      </c>
      <c r="AN240" s="55">
        <f t="shared" si="104"/>
        <v>0.8319775000000007</v>
      </c>
      <c r="AO240" s="55">
        <f t="shared" si="105"/>
        <v>9.4281941580756021E-3</v>
      </c>
    </row>
    <row r="241" spans="1:41" ht="28.8" x14ac:dyDescent="0.3">
      <c r="A241" s="11">
        <v>0</v>
      </c>
      <c r="B241" s="19">
        <v>141</v>
      </c>
      <c r="C241" s="15" t="s">
        <v>362</v>
      </c>
      <c r="D241" s="22">
        <v>40</v>
      </c>
      <c r="E241" s="16" t="s">
        <v>38</v>
      </c>
      <c r="F241" s="22">
        <v>2</v>
      </c>
      <c r="G241" s="22" t="s">
        <v>184</v>
      </c>
      <c r="H241" s="22">
        <v>3</v>
      </c>
      <c r="I241" s="22">
        <v>9</v>
      </c>
      <c r="J241" s="22">
        <v>357</v>
      </c>
      <c r="K241" s="22">
        <v>0.35699999999999998</v>
      </c>
      <c r="L241" s="20">
        <f>K241/0.0083</f>
        <v>43.012048192771083</v>
      </c>
      <c r="M241" s="22">
        <v>3.5</v>
      </c>
      <c r="N241" s="22">
        <v>5.5</v>
      </c>
      <c r="O241" s="22">
        <v>10</v>
      </c>
      <c r="P241" s="22">
        <v>1</v>
      </c>
      <c r="Q241" s="22">
        <v>5.4</v>
      </c>
      <c r="R241" s="22">
        <v>5.0999999999999996</v>
      </c>
      <c r="S241" s="22">
        <v>4.9000000000000004</v>
      </c>
      <c r="T241" s="22">
        <v>4.2</v>
      </c>
      <c r="U241" s="22">
        <v>19.600000000000001</v>
      </c>
      <c r="V241" s="22">
        <v>4.9000000000000004</v>
      </c>
      <c r="W241" s="22">
        <v>0.17849999999999999</v>
      </c>
      <c r="X241" s="22">
        <v>5.0785</v>
      </c>
      <c r="Y241" s="22">
        <v>10.157</v>
      </c>
      <c r="Z241" s="14" t="s">
        <v>366</v>
      </c>
      <c r="AA241" s="15" t="s">
        <v>364</v>
      </c>
      <c r="AB241" s="17">
        <v>3</v>
      </c>
      <c r="AC241" s="16" t="s">
        <v>365</v>
      </c>
      <c r="AD241" s="41">
        <f t="shared" si="97"/>
        <v>28.450980392156865</v>
      </c>
      <c r="AI241" s="58">
        <f t="shared" si="100"/>
        <v>9.3763321589999986</v>
      </c>
      <c r="AJ241" s="58">
        <f t="shared" si="101"/>
        <v>0.78066784100000142</v>
      </c>
      <c r="AL241" s="55">
        <f t="shared" si="102"/>
        <v>26.778014859999999</v>
      </c>
      <c r="AM241" s="55">
        <f t="shared" si="103"/>
        <v>9.5597513050199989</v>
      </c>
      <c r="AN241" s="55">
        <f t="shared" si="104"/>
        <v>0.5972486949800011</v>
      </c>
      <c r="AO241" s="55">
        <f t="shared" si="105"/>
        <v>9.4119831692625767E-3</v>
      </c>
    </row>
    <row r="242" spans="1:41" ht="28.8" x14ac:dyDescent="0.3">
      <c r="A242" s="11">
        <v>0</v>
      </c>
      <c r="B242" s="19">
        <v>142</v>
      </c>
      <c r="C242" s="15" t="s">
        <v>362</v>
      </c>
      <c r="D242" s="22">
        <v>0</v>
      </c>
      <c r="E242" s="16" t="s">
        <v>27</v>
      </c>
      <c r="F242" s="22">
        <v>1</v>
      </c>
      <c r="G242" s="22" t="s">
        <v>205</v>
      </c>
      <c r="H242" s="22">
        <v>2</v>
      </c>
      <c r="I242" s="22">
        <v>6.7</v>
      </c>
      <c r="J242" s="22">
        <v>174</v>
      </c>
      <c r="K242" s="22">
        <v>0.17399999999999999</v>
      </c>
      <c r="L242" s="20">
        <f t="shared" ref="L242:L244" si="109">K242/0.011</f>
        <v>15.818181818181818</v>
      </c>
      <c r="M242" s="22">
        <v>1.5</v>
      </c>
      <c r="N242" s="22">
        <v>5.2</v>
      </c>
      <c r="O242" s="22">
        <v>5</v>
      </c>
      <c r="P242" s="22">
        <v>1</v>
      </c>
      <c r="Q242" s="22">
        <v>2.5</v>
      </c>
      <c r="R242" s="22">
        <v>2.5</v>
      </c>
      <c r="S242" s="22">
        <v>2.2000000000000002</v>
      </c>
      <c r="T242" s="22">
        <v>2</v>
      </c>
      <c r="U242" s="22">
        <v>9.1999999999999993</v>
      </c>
      <c r="V242" s="22">
        <v>2.2999999999999998</v>
      </c>
      <c r="W242" s="22">
        <v>8.6999999999999994E-2</v>
      </c>
      <c r="X242" s="22">
        <v>2.387</v>
      </c>
      <c r="Y242" s="22">
        <v>4.774</v>
      </c>
      <c r="Z242" s="14" t="s">
        <v>367</v>
      </c>
      <c r="AA242" s="15" t="s">
        <v>364</v>
      </c>
      <c r="AB242" s="17">
        <v>3</v>
      </c>
      <c r="AC242" s="16" t="s">
        <v>365</v>
      </c>
      <c r="AD242" s="41">
        <f t="shared" si="97"/>
        <v>27.436781609195403</v>
      </c>
      <c r="AI242" s="58">
        <f t="shared" si="100"/>
        <v>5.5260083159999995</v>
      </c>
      <c r="AJ242" s="58">
        <f t="shared" si="101"/>
        <v>-0.75200831599999951</v>
      </c>
      <c r="AL242" s="55">
        <f t="shared" si="102"/>
        <v>31.901586639999998</v>
      </c>
      <c r="AM242" s="55">
        <f t="shared" si="103"/>
        <v>5.5508760753599988</v>
      </c>
      <c r="AN242" s="55">
        <f t="shared" si="104"/>
        <v>-0.77687607535999881</v>
      </c>
      <c r="AO242" s="55">
        <f t="shared" si="105"/>
        <v>1.1627306399999999E-2</v>
      </c>
    </row>
    <row r="243" spans="1:41" ht="28.8" x14ac:dyDescent="0.3">
      <c r="A243" s="11">
        <v>0</v>
      </c>
      <c r="B243" s="19">
        <v>143</v>
      </c>
      <c r="C243" s="15" t="s">
        <v>362</v>
      </c>
      <c r="D243" s="22">
        <v>0</v>
      </c>
      <c r="E243" s="16" t="s">
        <v>27</v>
      </c>
      <c r="F243" s="22">
        <v>1</v>
      </c>
      <c r="G243" s="22" t="s">
        <v>205</v>
      </c>
      <c r="H243" s="22">
        <v>2</v>
      </c>
      <c r="I243" s="22">
        <v>8.9</v>
      </c>
      <c r="J243" s="22">
        <v>242</v>
      </c>
      <c r="K243" s="22">
        <v>0.24199999999999999</v>
      </c>
      <c r="L243" s="20">
        <f t="shared" si="109"/>
        <v>22</v>
      </c>
      <c r="M243" s="22">
        <v>1.2</v>
      </c>
      <c r="N243" s="22">
        <v>7.7</v>
      </c>
      <c r="O243" s="22">
        <v>5</v>
      </c>
      <c r="P243" s="22">
        <v>1</v>
      </c>
      <c r="Q243" s="22">
        <v>4</v>
      </c>
      <c r="R243" s="22">
        <v>3.8</v>
      </c>
      <c r="S243" s="22">
        <v>3.3</v>
      </c>
      <c r="T243" s="22">
        <v>3.1</v>
      </c>
      <c r="U243" s="22">
        <v>14.2</v>
      </c>
      <c r="V243" s="22">
        <v>3.55</v>
      </c>
      <c r="W243" s="22">
        <v>0.121</v>
      </c>
      <c r="X243" s="22">
        <v>3.6709999999999998</v>
      </c>
      <c r="Y243" s="22">
        <v>7.3419999999999996</v>
      </c>
      <c r="Z243" s="14" t="s">
        <v>368</v>
      </c>
      <c r="AA243" s="15" t="s">
        <v>364</v>
      </c>
      <c r="AB243" s="17">
        <v>3</v>
      </c>
      <c r="AC243" s="16" t="s">
        <v>365</v>
      </c>
      <c r="AD243" s="41">
        <f t="shared" si="97"/>
        <v>30.33884297520661</v>
      </c>
      <c r="AI243" s="58">
        <f t="shared" si="100"/>
        <v>7.0287441240000001</v>
      </c>
      <c r="AJ243" s="58">
        <f t="shared" si="101"/>
        <v>0.31325587599999949</v>
      </c>
      <c r="AL243" s="55">
        <f t="shared" si="102"/>
        <v>29.85589096</v>
      </c>
      <c r="AM243" s="55">
        <f t="shared" si="103"/>
        <v>7.2251256123199994</v>
      </c>
      <c r="AN243" s="55">
        <f t="shared" si="104"/>
        <v>0.11687438768000025</v>
      </c>
      <c r="AO243" s="55">
        <f t="shared" si="105"/>
        <v>9.840813963933534E-3</v>
      </c>
    </row>
    <row r="244" spans="1:41" ht="28.8" x14ac:dyDescent="0.3">
      <c r="A244" s="11">
        <v>0</v>
      </c>
      <c r="B244" s="19">
        <v>144</v>
      </c>
      <c r="C244" s="15" t="s">
        <v>362</v>
      </c>
      <c r="D244" s="22">
        <v>0</v>
      </c>
      <c r="E244" s="16" t="s">
        <v>27</v>
      </c>
      <c r="F244" s="22">
        <v>1</v>
      </c>
      <c r="G244" s="22" t="s">
        <v>205</v>
      </c>
      <c r="H244" s="22">
        <v>2</v>
      </c>
      <c r="I244" s="22">
        <v>8.1</v>
      </c>
      <c r="J244" s="22">
        <v>195</v>
      </c>
      <c r="K244" s="22">
        <v>0.19500000000000001</v>
      </c>
      <c r="L244" s="20">
        <f t="shared" si="109"/>
        <v>17.72727272727273</v>
      </c>
      <c r="M244" s="22">
        <v>1.2</v>
      </c>
      <c r="N244" s="22">
        <v>6.8999999999999995</v>
      </c>
      <c r="O244" s="22">
        <v>5</v>
      </c>
      <c r="P244" s="22">
        <v>1</v>
      </c>
      <c r="Q244" s="22">
        <v>4.2</v>
      </c>
      <c r="R244" s="22">
        <v>3.2</v>
      </c>
      <c r="S244" s="22">
        <v>3.1</v>
      </c>
      <c r="T244" s="22">
        <v>3.4</v>
      </c>
      <c r="U244" s="22">
        <v>13.9</v>
      </c>
      <c r="V244" s="22">
        <v>3.4750000000000001</v>
      </c>
      <c r="W244" s="22">
        <v>9.7500000000000003E-2</v>
      </c>
      <c r="X244" s="22">
        <v>3.5725000000000002</v>
      </c>
      <c r="Y244" s="22">
        <v>7.1450000000000005</v>
      </c>
      <c r="Z244" s="14" t="s">
        <v>369</v>
      </c>
      <c r="AA244" s="15" t="s">
        <v>364</v>
      </c>
      <c r="AB244" s="17">
        <v>3</v>
      </c>
      <c r="AC244" s="16" t="s">
        <v>365</v>
      </c>
      <c r="AD244" s="41">
        <f t="shared" si="97"/>
        <v>36.641025641025642</v>
      </c>
      <c r="AI244" s="58">
        <f t="shared" si="100"/>
        <v>5.9991777750000006</v>
      </c>
      <c r="AJ244" s="58">
        <f t="shared" si="101"/>
        <v>1.1458222249999999</v>
      </c>
      <c r="AL244" s="55">
        <f t="shared" si="102"/>
        <v>31.2519235</v>
      </c>
      <c r="AM244" s="55">
        <f t="shared" si="103"/>
        <v>6.0941250825000006</v>
      </c>
      <c r="AN244" s="55">
        <f t="shared" si="104"/>
        <v>1.0508749174999998</v>
      </c>
      <c r="AO244" s="55">
        <f t="shared" si="105"/>
        <v>8.5292163505948215E-3</v>
      </c>
    </row>
    <row r="245" spans="1:41" ht="28.8" x14ac:dyDescent="0.3">
      <c r="A245" s="11">
        <v>0</v>
      </c>
      <c r="B245" s="19">
        <v>145</v>
      </c>
      <c r="C245" s="16" t="s">
        <v>370</v>
      </c>
      <c r="D245" s="22">
        <v>2</v>
      </c>
      <c r="E245" s="16" t="s">
        <v>38</v>
      </c>
      <c r="F245" s="22">
        <v>2</v>
      </c>
      <c r="G245" s="22" t="s">
        <v>205</v>
      </c>
      <c r="H245" s="22">
        <v>2</v>
      </c>
      <c r="I245" s="22">
        <v>8.1</v>
      </c>
      <c r="J245" s="22">
        <v>169</v>
      </c>
      <c r="K245" s="22">
        <v>0.16900000000000001</v>
      </c>
      <c r="L245" s="20">
        <f>K245/0.006</f>
        <v>28.166666666666668</v>
      </c>
      <c r="M245" s="22">
        <v>2</v>
      </c>
      <c r="N245" s="22">
        <v>6.1</v>
      </c>
      <c r="O245" s="22">
        <v>5</v>
      </c>
      <c r="P245" s="22">
        <v>1</v>
      </c>
      <c r="Q245" s="22">
        <v>3.1</v>
      </c>
      <c r="R245" s="22">
        <v>3</v>
      </c>
      <c r="S245" s="22">
        <v>3</v>
      </c>
      <c r="T245" s="22">
        <v>2.7</v>
      </c>
      <c r="U245" s="22">
        <v>11.8</v>
      </c>
      <c r="V245" s="22">
        <v>2.95</v>
      </c>
      <c r="W245" s="22">
        <v>8.4500000000000006E-2</v>
      </c>
      <c r="X245" s="22">
        <v>3.0345</v>
      </c>
      <c r="Y245" s="22">
        <v>6.069</v>
      </c>
      <c r="Z245" s="14" t="s">
        <v>371</v>
      </c>
      <c r="AA245" s="15" t="s">
        <v>364</v>
      </c>
      <c r="AB245" s="17">
        <v>3</v>
      </c>
      <c r="AC245" s="16" t="s">
        <v>372</v>
      </c>
      <c r="AD245" s="41">
        <f t="shared" si="97"/>
        <v>35.911242603550292</v>
      </c>
      <c r="AI245" s="58">
        <f t="shared" si="100"/>
        <v>5.4121517510000006</v>
      </c>
      <c r="AJ245" s="58">
        <f t="shared" si="101"/>
        <v>0.65684824899999938</v>
      </c>
      <c r="AL245" s="55">
        <f t="shared" si="102"/>
        <v>32.058626539999999</v>
      </c>
      <c r="AM245" s="55">
        <f t="shared" si="103"/>
        <v>5.41790788526</v>
      </c>
      <c r="AN245" s="55">
        <f t="shared" si="104"/>
        <v>0.65109211473999995</v>
      </c>
      <c r="AO245" s="55">
        <f t="shared" si="105"/>
        <v>8.9271838610314718E-3</v>
      </c>
    </row>
    <row r="246" spans="1:41" ht="28.8" x14ac:dyDescent="0.3">
      <c r="A246" s="11">
        <v>0</v>
      </c>
      <c r="B246" s="19">
        <v>146</v>
      </c>
      <c r="C246" s="16" t="s">
        <v>370</v>
      </c>
      <c r="D246" s="22">
        <v>0</v>
      </c>
      <c r="E246" s="16" t="s">
        <v>38</v>
      </c>
      <c r="F246" s="22">
        <v>2</v>
      </c>
      <c r="G246" s="22" t="s">
        <v>28</v>
      </c>
      <c r="H246" s="22">
        <v>4</v>
      </c>
      <c r="I246" s="22">
        <v>16.5</v>
      </c>
      <c r="J246" s="22">
        <v>610</v>
      </c>
      <c r="K246" s="22">
        <v>0.61</v>
      </c>
      <c r="L246" s="20">
        <f>K246/0.00957</f>
        <v>63.740856844305114</v>
      </c>
      <c r="M246" s="22">
        <v>3.5</v>
      </c>
      <c r="N246" s="22">
        <v>13</v>
      </c>
      <c r="O246" s="22">
        <v>5</v>
      </c>
      <c r="P246" s="22">
        <v>1</v>
      </c>
      <c r="Q246" s="22">
        <v>7.8</v>
      </c>
      <c r="R246" s="22">
        <v>7.7</v>
      </c>
      <c r="S246" s="22">
        <v>6.8</v>
      </c>
      <c r="T246" s="22">
        <v>5.3</v>
      </c>
      <c r="U246" s="22">
        <v>27.6</v>
      </c>
      <c r="V246" s="22">
        <v>6.9</v>
      </c>
      <c r="W246" s="22">
        <v>0.30499999999999999</v>
      </c>
      <c r="X246" s="22">
        <v>7.2050000000000001</v>
      </c>
      <c r="Y246" s="22">
        <v>14.41</v>
      </c>
      <c r="Z246" s="14" t="s">
        <v>373</v>
      </c>
      <c r="AA246" s="15" t="s">
        <v>364</v>
      </c>
      <c r="AB246" s="17">
        <v>3</v>
      </c>
      <c r="AC246" s="16" t="s">
        <v>372</v>
      </c>
      <c r="AD246" s="41">
        <f t="shared" si="97"/>
        <v>23.622950819672131</v>
      </c>
      <c r="AI246" s="58">
        <f t="shared" si="100"/>
        <v>13.683631099999999</v>
      </c>
      <c r="AJ246" s="58">
        <f t="shared" si="101"/>
        <v>0.72636890000000065</v>
      </c>
      <c r="AL246" s="55">
        <f t="shared" si="102"/>
        <v>21.695594</v>
      </c>
      <c r="AM246" s="55">
        <f t="shared" si="103"/>
        <v>13.234312339999999</v>
      </c>
      <c r="AN246" s="55">
        <f t="shared" si="104"/>
        <v>1.1756876600000012</v>
      </c>
      <c r="AO246" s="55">
        <f t="shared" si="105"/>
        <v>9.1841168216516313E-3</v>
      </c>
    </row>
    <row r="247" spans="1:41" ht="28.8" x14ac:dyDescent="0.3">
      <c r="A247" s="11">
        <v>0</v>
      </c>
      <c r="B247" s="19">
        <v>147</v>
      </c>
      <c r="C247" s="16" t="s">
        <v>370</v>
      </c>
      <c r="D247" s="22">
        <v>0</v>
      </c>
      <c r="E247" s="16" t="s">
        <v>38</v>
      </c>
      <c r="F247" s="22">
        <v>2</v>
      </c>
      <c r="G247" s="22" t="s">
        <v>184</v>
      </c>
      <c r="H247" s="22">
        <v>3</v>
      </c>
      <c r="I247" s="22">
        <v>15.4</v>
      </c>
      <c r="J247" s="22">
        <v>519</v>
      </c>
      <c r="K247" s="22">
        <v>0.51900000000000002</v>
      </c>
      <c r="L247" s="20">
        <f>K247/0.0083</f>
        <v>62.53012048192771</v>
      </c>
      <c r="M247" s="22">
        <v>4</v>
      </c>
      <c r="N247" s="22">
        <v>11.4</v>
      </c>
      <c r="O247" s="22">
        <v>10</v>
      </c>
      <c r="P247" s="22">
        <v>1</v>
      </c>
      <c r="Q247" s="22">
        <v>6.3</v>
      </c>
      <c r="R247" s="22">
        <v>6.6</v>
      </c>
      <c r="S247" s="22">
        <v>5.9</v>
      </c>
      <c r="T247" s="22">
        <v>4.9000000000000004</v>
      </c>
      <c r="U247" s="22">
        <v>23.699999999999996</v>
      </c>
      <c r="V247" s="22">
        <v>5.9249999999999989</v>
      </c>
      <c r="W247" s="22">
        <v>0.25950000000000001</v>
      </c>
      <c r="X247" s="22">
        <v>6.184499999999999</v>
      </c>
      <c r="Y247" s="22">
        <v>12.368999999999998</v>
      </c>
      <c r="Z247" s="14" t="s">
        <v>374</v>
      </c>
      <c r="AA247" s="15" t="s">
        <v>364</v>
      </c>
      <c r="AB247" s="17">
        <v>3</v>
      </c>
      <c r="AC247" s="16" t="s">
        <v>372</v>
      </c>
      <c r="AD247" s="41">
        <f t="shared" si="97"/>
        <v>23.832369942196529</v>
      </c>
      <c r="AI247" s="58">
        <f t="shared" si="100"/>
        <v>12.270124550999999</v>
      </c>
      <c r="AJ247" s="58">
        <f t="shared" si="101"/>
        <v>9.8875448999999449E-2</v>
      </c>
      <c r="AL247" s="55">
        <f t="shared" si="102"/>
        <v>23.256238539999998</v>
      </c>
      <c r="AM247" s="55">
        <f t="shared" si="103"/>
        <v>12.06998780226</v>
      </c>
      <c r="AN247" s="55">
        <f t="shared" si="104"/>
        <v>0.29901219773999799</v>
      </c>
      <c r="AO247" s="55">
        <f t="shared" si="105"/>
        <v>9.7582567727868066E-3</v>
      </c>
    </row>
    <row r="248" spans="1:41" ht="28.8" x14ac:dyDescent="0.3">
      <c r="A248" s="11">
        <v>0</v>
      </c>
      <c r="B248" s="19">
        <v>148</v>
      </c>
      <c r="C248" s="16" t="s">
        <v>370</v>
      </c>
      <c r="D248" s="22">
        <v>0</v>
      </c>
      <c r="E248" s="16" t="s">
        <v>38</v>
      </c>
      <c r="F248" s="22">
        <v>2</v>
      </c>
      <c r="G248" s="22" t="s">
        <v>28</v>
      </c>
      <c r="H248" s="22">
        <v>4</v>
      </c>
      <c r="I248" s="22">
        <v>13.1</v>
      </c>
      <c r="J248" s="22">
        <v>682</v>
      </c>
      <c r="K248" s="22">
        <v>0.68200000000000005</v>
      </c>
      <c r="L248" s="20">
        <f>K248/0.00957</f>
        <v>71.264367816091962</v>
      </c>
      <c r="M248" s="22">
        <v>3</v>
      </c>
      <c r="N248" s="22">
        <v>10.1</v>
      </c>
      <c r="O248" s="22">
        <v>10</v>
      </c>
      <c r="P248" s="22">
        <v>1</v>
      </c>
      <c r="Q248" s="22">
        <v>6.9</v>
      </c>
      <c r="R248" s="22">
        <v>5.9</v>
      </c>
      <c r="S248" s="22">
        <v>8.4</v>
      </c>
      <c r="T248" s="22">
        <v>8.3000000000000007</v>
      </c>
      <c r="U248" s="22">
        <v>29.500000000000004</v>
      </c>
      <c r="V248" s="22">
        <v>7.3750000000000009</v>
      </c>
      <c r="W248" s="22">
        <v>0.34100000000000003</v>
      </c>
      <c r="X248" s="22">
        <v>7.7160000000000011</v>
      </c>
      <c r="Y248" s="22">
        <v>15.432000000000002</v>
      </c>
      <c r="Z248" s="14" t="s">
        <v>375</v>
      </c>
      <c r="AA248" s="15" t="s">
        <v>364</v>
      </c>
      <c r="AB248" s="17">
        <v>3</v>
      </c>
      <c r="AC248" s="16" t="s">
        <v>372</v>
      </c>
      <c r="AD248" s="41">
        <f t="shared" si="97"/>
        <v>22.627565982404693</v>
      </c>
      <c r="AI248" s="58">
        <f t="shared" ref="AI248:AI268" si="110">1.293+25.93*K248-9.209*K248^2</f>
        <v>14.693933084000001</v>
      </c>
      <c r="AJ248" s="58">
        <f t="shared" ref="AJ248:AJ268" si="111">Y248-AI248</f>
        <v>0.73806691600000107</v>
      </c>
      <c r="AL248" s="55">
        <f t="shared" ref="AL248:AL268" si="112">37.9-37.63*K248+18.14*K248^2</f>
        <v>20.673689359999997</v>
      </c>
      <c r="AM248" s="55">
        <f t="shared" ref="AM248:AM268" si="113">K248*AL248</f>
        <v>14.099456143519999</v>
      </c>
      <c r="AN248" s="55">
        <f t="shared" ref="AN248:AN268" si="114">Y248-AM248</f>
        <v>1.3325438564800027</v>
      </c>
      <c r="AO248" s="55">
        <f t="shared" ref="AO248:AO268" si="115">AL248/AD248/100</f>
        <v>9.1365060546397085E-3</v>
      </c>
    </row>
    <row r="249" spans="1:41" ht="28.8" hidden="1" x14ac:dyDescent="0.3">
      <c r="A249" s="11">
        <v>0</v>
      </c>
      <c r="B249" s="19">
        <v>149</v>
      </c>
      <c r="C249" s="16" t="s">
        <v>376</v>
      </c>
      <c r="D249" s="22">
        <v>10</v>
      </c>
      <c r="E249" s="16" t="s">
        <v>193</v>
      </c>
      <c r="F249" s="22">
        <v>4</v>
      </c>
      <c r="G249" s="22" t="s">
        <v>28</v>
      </c>
      <c r="H249" s="22">
        <v>4</v>
      </c>
      <c r="I249" s="22">
        <v>15.3</v>
      </c>
      <c r="J249" s="22">
        <v>449</v>
      </c>
      <c r="K249" s="22">
        <v>0.44900000000000001</v>
      </c>
      <c r="L249" s="61">
        <f>K249/0.0078</f>
        <v>57.564102564102569</v>
      </c>
      <c r="M249" s="22">
        <v>2</v>
      </c>
      <c r="N249" s="22">
        <v>13.3</v>
      </c>
      <c r="O249" s="22">
        <v>10</v>
      </c>
      <c r="P249" s="22">
        <v>3</v>
      </c>
      <c r="Q249" s="22">
        <v>4.5</v>
      </c>
      <c r="R249" s="22">
        <v>4</v>
      </c>
      <c r="S249" s="22">
        <v>4.3</v>
      </c>
      <c r="T249" s="22">
        <v>4.0999999999999996</v>
      </c>
      <c r="U249" s="22">
        <v>16.899999999999999</v>
      </c>
      <c r="V249" s="22">
        <v>4.2249999999999996</v>
      </c>
      <c r="W249" s="22">
        <v>0.22450000000000001</v>
      </c>
      <c r="X249" s="22">
        <v>4.4494999999999996</v>
      </c>
      <c r="Y249" s="22">
        <v>8.8989999999999991</v>
      </c>
      <c r="Z249" s="14" t="s">
        <v>377</v>
      </c>
      <c r="AA249" s="17" t="s">
        <v>336</v>
      </c>
      <c r="AB249" s="17">
        <v>1</v>
      </c>
      <c r="AD249" s="41">
        <f t="shared" si="97"/>
        <v>19.819599109131399</v>
      </c>
      <c r="AI249" s="58">
        <f t="shared" si="110"/>
        <v>11.079026390999999</v>
      </c>
      <c r="AJ249" s="58">
        <f t="shared" si="111"/>
        <v>-2.1800263910000002</v>
      </c>
      <c r="AL249" s="55">
        <f t="shared" si="112"/>
        <v>24.661172139999998</v>
      </c>
      <c r="AM249" s="55">
        <f t="shared" si="113"/>
        <v>11.072866290859999</v>
      </c>
      <c r="AN249" s="55">
        <f t="shared" si="114"/>
        <v>-2.1738662908599995</v>
      </c>
      <c r="AO249" s="55">
        <f t="shared" si="115"/>
        <v>1.2442820868479604E-2</v>
      </c>
    </row>
    <row r="250" spans="1:41" ht="28.8" hidden="1" x14ac:dyDescent="0.3">
      <c r="A250" s="11">
        <v>0</v>
      </c>
      <c r="B250" s="19">
        <v>150</v>
      </c>
      <c r="C250" s="16" t="s">
        <v>376</v>
      </c>
      <c r="D250" s="22">
        <v>40</v>
      </c>
      <c r="E250" s="16" t="s">
        <v>27</v>
      </c>
      <c r="F250" s="22">
        <v>1</v>
      </c>
      <c r="G250" s="22" t="s">
        <v>184</v>
      </c>
      <c r="H250" s="22">
        <v>3</v>
      </c>
      <c r="I250" s="22">
        <v>13.9</v>
      </c>
      <c r="J250" s="22">
        <v>543</v>
      </c>
      <c r="K250" s="22">
        <v>0.54300000000000004</v>
      </c>
      <c r="L250" s="20">
        <f t="shared" ref="L250:L251" si="116">K250/0.011</f>
        <v>49.363636363636367</v>
      </c>
      <c r="M250" s="22">
        <v>2</v>
      </c>
      <c r="N250" s="22">
        <v>11.9</v>
      </c>
      <c r="O250" s="22">
        <v>10</v>
      </c>
      <c r="P250" s="22">
        <v>3</v>
      </c>
      <c r="Q250" s="22">
        <v>9</v>
      </c>
      <c r="R250" s="22">
        <v>7.6</v>
      </c>
      <c r="S250" s="22">
        <v>9.9</v>
      </c>
      <c r="T250" s="22">
        <v>8.5</v>
      </c>
      <c r="U250" s="22">
        <v>35</v>
      </c>
      <c r="V250" s="22">
        <v>8.75</v>
      </c>
      <c r="W250" s="22">
        <v>0.27150000000000002</v>
      </c>
      <c r="X250" s="22">
        <v>9.0214999999999996</v>
      </c>
      <c r="Y250" s="22">
        <v>18.042999999999999</v>
      </c>
      <c r="Z250" s="14" t="s">
        <v>378</v>
      </c>
      <c r="AA250" s="17" t="s">
        <v>336</v>
      </c>
      <c r="AB250" s="17">
        <v>1</v>
      </c>
      <c r="AC250" s="16" t="s">
        <v>379</v>
      </c>
      <c r="AD250" s="41">
        <f t="shared" si="97"/>
        <v>33.228360957642721</v>
      </c>
      <c r="AI250" s="58">
        <f t="shared" si="110"/>
        <v>12.657725558999999</v>
      </c>
      <c r="AJ250" s="58">
        <f t="shared" si="111"/>
        <v>5.385274441</v>
      </c>
      <c r="AL250" s="55">
        <f t="shared" si="112"/>
        <v>22.815470859999998</v>
      </c>
      <c r="AM250" s="55">
        <f t="shared" si="113"/>
        <v>12.388800676979999</v>
      </c>
      <c r="AN250" s="55">
        <f t="shared" si="114"/>
        <v>5.6541993230200003</v>
      </c>
      <c r="AO250" s="55">
        <f t="shared" si="115"/>
        <v>6.8662643002715736E-3</v>
      </c>
    </row>
    <row r="251" spans="1:41" ht="28.8" x14ac:dyDescent="0.3">
      <c r="A251" s="11">
        <v>0</v>
      </c>
      <c r="B251" s="19">
        <v>151</v>
      </c>
      <c r="C251" s="16" t="s">
        <v>380</v>
      </c>
      <c r="D251" s="22">
        <v>0</v>
      </c>
      <c r="E251" s="16" t="s">
        <v>27</v>
      </c>
      <c r="F251" s="22">
        <v>1</v>
      </c>
      <c r="G251" s="22" t="s">
        <v>184</v>
      </c>
      <c r="H251" s="22">
        <v>3</v>
      </c>
      <c r="I251" s="22">
        <v>14.3</v>
      </c>
      <c r="J251" s="22">
        <v>433</v>
      </c>
      <c r="K251" s="22">
        <v>0.433</v>
      </c>
      <c r="L251" s="20">
        <f t="shared" si="116"/>
        <v>39.363636363636367</v>
      </c>
      <c r="M251" s="22">
        <v>2.5</v>
      </c>
      <c r="N251" s="22">
        <v>11.8</v>
      </c>
      <c r="O251" s="22">
        <v>10</v>
      </c>
      <c r="P251" s="22">
        <v>1</v>
      </c>
      <c r="Q251" s="22">
        <v>6.2</v>
      </c>
      <c r="R251" s="22">
        <v>5.4</v>
      </c>
      <c r="S251" s="22">
        <v>6.2</v>
      </c>
      <c r="T251" s="22">
        <v>6.9</v>
      </c>
      <c r="U251" s="22">
        <v>24.700000000000003</v>
      </c>
      <c r="V251" s="22">
        <v>6.1750000000000007</v>
      </c>
      <c r="W251" s="22">
        <v>0.2165</v>
      </c>
      <c r="X251" s="22">
        <v>6.3915000000000006</v>
      </c>
      <c r="Y251" s="22">
        <v>12.783000000000001</v>
      </c>
      <c r="Z251" s="14" t="s">
        <v>381</v>
      </c>
      <c r="AA251" s="17" t="s">
        <v>336</v>
      </c>
      <c r="AB251" s="17">
        <v>1</v>
      </c>
      <c r="AD251" s="41">
        <f t="shared" si="97"/>
        <v>29.521939953810627</v>
      </c>
      <c r="AI251" s="58">
        <f t="shared" si="110"/>
        <v>10.794103798999998</v>
      </c>
      <c r="AJ251" s="58">
        <f t="shared" si="111"/>
        <v>1.9888962010000029</v>
      </c>
      <c r="AL251" s="55">
        <f t="shared" si="112"/>
        <v>25.007260459999998</v>
      </c>
      <c r="AM251" s="55">
        <f t="shared" si="113"/>
        <v>10.828143779179999</v>
      </c>
      <c r="AN251" s="55">
        <f t="shared" si="114"/>
        <v>1.9548562208200018</v>
      </c>
      <c r="AO251" s="55">
        <f t="shared" si="115"/>
        <v>8.4707375257607742E-3</v>
      </c>
    </row>
    <row r="252" spans="1:41" ht="28.8" x14ac:dyDescent="0.3">
      <c r="A252" s="11">
        <v>0</v>
      </c>
      <c r="B252" s="19">
        <v>152</v>
      </c>
      <c r="C252" s="16" t="s">
        <v>380</v>
      </c>
      <c r="D252" s="22">
        <v>1</v>
      </c>
      <c r="E252" s="16" t="s">
        <v>193</v>
      </c>
      <c r="F252" s="22">
        <v>4</v>
      </c>
      <c r="G252" s="22" t="s">
        <v>184</v>
      </c>
      <c r="H252" s="22">
        <v>3</v>
      </c>
      <c r="I252" s="22">
        <v>11.9</v>
      </c>
      <c r="J252" s="22">
        <v>274</v>
      </c>
      <c r="K252" s="22">
        <v>0.27400000000000002</v>
      </c>
      <c r="L252" s="61">
        <f>K252/0.0078</f>
        <v>35.128205128205131</v>
      </c>
      <c r="M252" s="22">
        <v>2.2000000000000002</v>
      </c>
      <c r="N252" s="22">
        <v>9.6999999999999993</v>
      </c>
      <c r="O252" s="22">
        <v>10</v>
      </c>
      <c r="P252" s="22">
        <v>1</v>
      </c>
      <c r="Q252" s="22">
        <v>4.3</v>
      </c>
      <c r="R252" s="22">
        <v>3.6</v>
      </c>
      <c r="S252" s="22">
        <v>4.2</v>
      </c>
      <c r="T252" s="22">
        <v>4</v>
      </c>
      <c r="U252" s="22">
        <v>16.100000000000001</v>
      </c>
      <c r="V252" s="22">
        <v>4.0250000000000004</v>
      </c>
      <c r="W252" s="22">
        <v>0.13700000000000001</v>
      </c>
      <c r="X252" s="22">
        <v>4.1620000000000008</v>
      </c>
      <c r="Y252" s="22">
        <v>8.3240000000000016</v>
      </c>
      <c r="Z252" s="14" t="s">
        <v>382</v>
      </c>
      <c r="AA252" s="17" t="s">
        <v>336</v>
      </c>
      <c r="AB252" s="17">
        <v>1</v>
      </c>
      <c r="AD252" s="41">
        <f t="shared" si="97"/>
        <v>30.379562043795623</v>
      </c>
      <c r="AI252" s="58">
        <f t="shared" si="110"/>
        <v>7.7064451159999994</v>
      </c>
      <c r="AJ252" s="58">
        <f t="shared" si="111"/>
        <v>0.61755488400000225</v>
      </c>
      <c r="AL252" s="55">
        <f t="shared" si="112"/>
        <v>28.951258639999999</v>
      </c>
      <c r="AM252" s="55">
        <f t="shared" si="113"/>
        <v>7.9326448673600005</v>
      </c>
      <c r="AN252" s="55">
        <f t="shared" si="114"/>
        <v>0.3913551326400011</v>
      </c>
      <c r="AO252" s="55">
        <f t="shared" si="115"/>
        <v>9.529847269774145E-3</v>
      </c>
    </row>
    <row r="253" spans="1:41" ht="28.8" x14ac:dyDescent="0.3">
      <c r="A253" s="11">
        <v>0</v>
      </c>
      <c r="B253" s="19">
        <v>153</v>
      </c>
      <c r="C253" s="16" t="s">
        <v>380</v>
      </c>
      <c r="D253" s="22">
        <v>30</v>
      </c>
      <c r="E253" s="16" t="s">
        <v>27</v>
      </c>
      <c r="F253" s="22">
        <v>1</v>
      </c>
      <c r="G253" s="22" t="s">
        <v>184</v>
      </c>
      <c r="H253" s="22">
        <v>3</v>
      </c>
      <c r="I253" s="22">
        <v>16.2</v>
      </c>
      <c r="J253" s="22">
        <v>479</v>
      </c>
      <c r="K253" s="22">
        <v>0.47899999999999998</v>
      </c>
      <c r="L253" s="20">
        <f t="shared" ref="L253:L265" si="117">K253/0.011</f>
        <v>43.545454545454547</v>
      </c>
      <c r="M253" s="22">
        <v>2.8</v>
      </c>
      <c r="N253" s="22">
        <v>13.399999999999999</v>
      </c>
      <c r="O253" s="22">
        <v>10</v>
      </c>
      <c r="P253" s="22">
        <v>1</v>
      </c>
      <c r="Q253" s="22">
        <v>5.0999999999999996</v>
      </c>
      <c r="R253" s="22">
        <v>7.7</v>
      </c>
      <c r="S253" s="22">
        <v>6.3</v>
      </c>
      <c r="T253" s="22">
        <v>5</v>
      </c>
      <c r="U253" s="22">
        <v>24.1</v>
      </c>
      <c r="V253" s="22">
        <v>6.0250000000000004</v>
      </c>
      <c r="W253" s="22">
        <v>0.23949999999999999</v>
      </c>
      <c r="X253" s="22">
        <v>6.2645</v>
      </c>
      <c r="Y253" s="22">
        <v>12.529</v>
      </c>
      <c r="Z253" s="14" t="s">
        <v>383</v>
      </c>
      <c r="AA253" s="17" t="s">
        <v>336</v>
      </c>
      <c r="AB253" s="17">
        <v>1</v>
      </c>
      <c r="AD253" s="41">
        <f t="shared" si="97"/>
        <v>26.156576200417536</v>
      </c>
      <c r="AI253" s="58">
        <f t="shared" si="110"/>
        <v>11.600547831</v>
      </c>
      <c r="AJ253" s="58">
        <f t="shared" si="111"/>
        <v>0.92845216899999983</v>
      </c>
      <c r="AL253" s="55">
        <f t="shared" si="112"/>
        <v>24.037289739999999</v>
      </c>
      <c r="AM253" s="55">
        <f t="shared" si="113"/>
        <v>11.51386178546</v>
      </c>
      <c r="AN253" s="55">
        <f t="shared" si="114"/>
        <v>1.0151382145400003</v>
      </c>
      <c r="AO253" s="55">
        <f t="shared" si="115"/>
        <v>9.1897691639077333E-3</v>
      </c>
    </row>
    <row r="254" spans="1:41" ht="28.8" x14ac:dyDescent="0.3">
      <c r="A254" s="11">
        <v>0</v>
      </c>
      <c r="B254" s="19">
        <v>154</v>
      </c>
      <c r="C254" s="16" t="s">
        <v>384</v>
      </c>
      <c r="D254" s="22">
        <v>0</v>
      </c>
      <c r="E254" s="16" t="s">
        <v>27</v>
      </c>
      <c r="F254" s="22">
        <v>1</v>
      </c>
      <c r="G254" s="22" t="s">
        <v>205</v>
      </c>
      <c r="H254" s="22">
        <v>3</v>
      </c>
      <c r="I254" s="22">
        <v>14.2</v>
      </c>
      <c r="J254" s="22">
        <v>384</v>
      </c>
      <c r="K254" s="22">
        <v>0.38400000000000001</v>
      </c>
      <c r="L254" s="20">
        <f t="shared" si="117"/>
        <v>34.909090909090914</v>
      </c>
      <c r="M254" s="22">
        <v>1.8</v>
      </c>
      <c r="N254" s="22">
        <v>12.399999999999999</v>
      </c>
      <c r="O254" s="22">
        <v>5</v>
      </c>
      <c r="P254" s="22">
        <v>1</v>
      </c>
      <c r="Q254" s="22">
        <v>6.4</v>
      </c>
      <c r="R254" s="22">
        <v>5.5</v>
      </c>
      <c r="S254" s="22">
        <v>6.4</v>
      </c>
      <c r="T254" s="22">
        <v>5.8</v>
      </c>
      <c r="U254" s="22">
        <v>24.1</v>
      </c>
      <c r="V254" s="22">
        <v>6.0250000000000004</v>
      </c>
      <c r="W254" s="22">
        <v>0.192</v>
      </c>
      <c r="X254" s="22">
        <v>6.2170000000000005</v>
      </c>
      <c r="Y254" s="22">
        <v>12.434000000000001</v>
      </c>
      <c r="Z254" s="14" t="s">
        <v>385</v>
      </c>
      <c r="AA254" s="17" t="s">
        <v>336</v>
      </c>
      <c r="AB254" s="17">
        <v>1</v>
      </c>
      <c r="AD254" s="41">
        <f t="shared" si="97"/>
        <v>32.380208333333336</v>
      </c>
      <c r="AI254" s="58">
        <f t="shared" si="110"/>
        <v>9.8921976959999984</v>
      </c>
      <c r="AJ254" s="58">
        <f t="shared" si="111"/>
        <v>2.5418023040000026</v>
      </c>
      <c r="AL254" s="55">
        <f t="shared" si="112"/>
        <v>26.124931839999999</v>
      </c>
      <c r="AM254" s="55">
        <f t="shared" si="113"/>
        <v>10.03197382656</v>
      </c>
      <c r="AN254" s="55">
        <f t="shared" si="114"/>
        <v>2.4020261734400012</v>
      </c>
      <c r="AO254" s="55">
        <f t="shared" si="115"/>
        <v>8.0681790466141205E-3</v>
      </c>
    </row>
    <row r="255" spans="1:41" x14ac:dyDescent="0.3">
      <c r="A255" s="11">
        <v>0</v>
      </c>
      <c r="B255" s="19">
        <v>155</v>
      </c>
      <c r="C255" s="16" t="s">
        <v>384</v>
      </c>
      <c r="D255" s="22">
        <v>0</v>
      </c>
      <c r="E255" s="16" t="s">
        <v>27</v>
      </c>
      <c r="F255" s="22">
        <v>1</v>
      </c>
      <c r="G255" s="22" t="s">
        <v>184</v>
      </c>
      <c r="H255" s="22">
        <v>3</v>
      </c>
      <c r="I255" s="22">
        <v>15.1</v>
      </c>
      <c r="J255" s="22">
        <v>410</v>
      </c>
      <c r="K255" s="22">
        <v>0.41</v>
      </c>
      <c r="L255" s="20">
        <f t="shared" si="117"/>
        <v>37.272727272727273</v>
      </c>
      <c r="M255" s="22">
        <v>1.5</v>
      </c>
      <c r="N255" s="22">
        <v>13.6</v>
      </c>
      <c r="O255" s="22">
        <v>5</v>
      </c>
      <c r="P255" s="22">
        <v>1</v>
      </c>
      <c r="Q255" s="22">
        <v>5.6</v>
      </c>
      <c r="R255" s="22">
        <v>6.9</v>
      </c>
      <c r="S255" s="22">
        <v>6.6</v>
      </c>
      <c r="T255" s="22">
        <v>4.4000000000000004</v>
      </c>
      <c r="U255" s="22">
        <v>23.5</v>
      </c>
      <c r="V255" s="22">
        <v>5.875</v>
      </c>
      <c r="W255" s="22">
        <v>0.20499999999999999</v>
      </c>
      <c r="X255" s="22">
        <v>6.08</v>
      </c>
      <c r="Y255" s="22">
        <v>12.16</v>
      </c>
      <c r="Z255" s="14" t="s">
        <v>386</v>
      </c>
      <c r="AA255" s="15" t="s">
        <v>387</v>
      </c>
      <c r="AB255" s="17">
        <v>2</v>
      </c>
      <c r="AD255" s="41">
        <f t="shared" si="97"/>
        <v>29.658536585365855</v>
      </c>
      <c r="AI255" s="58">
        <f t="shared" si="110"/>
        <v>10.3762671</v>
      </c>
      <c r="AJ255" s="58">
        <f t="shared" si="111"/>
        <v>1.7837329000000004</v>
      </c>
      <c r="AL255" s="55">
        <f t="shared" si="112"/>
        <v>25.521033999999997</v>
      </c>
      <c r="AM255" s="55">
        <f t="shared" si="113"/>
        <v>10.463623939999998</v>
      </c>
      <c r="AN255" s="55">
        <f t="shared" si="114"/>
        <v>1.6963760600000022</v>
      </c>
      <c r="AO255" s="55">
        <f t="shared" si="115"/>
        <v>8.6049538980263133E-3</v>
      </c>
    </row>
    <row r="256" spans="1:41" x14ac:dyDescent="0.3">
      <c r="A256" s="11">
        <v>0</v>
      </c>
      <c r="B256" s="19">
        <v>156</v>
      </c>
      <c r="C256" s="16" t="s">
        <v>384</v>
      </c>
      <c r="D256" s="22">
        <v>0</v>
      </c>
      <c r="E256" s="16" t="s">
        <v>27</v>
      </c>
      <c r="F256" s="22">
        <v>1</v>
      </c>
      <c r="G256" s="22" t="s">
        <v>184</v>
      </c>
      <c r="H256" s="22">
        <v>3</v>
      </c>
      <c r="I256" s="22">
        <v>14.1</v>
      </c>
      <c r="J256" s="22">
        <v>411</v>
      </c>
      <c r="K256" s="22">
        <v>0.41099999999999998</v>
      </c>
      <c r="L256" s="20">
        <f t="shared" si="117"/>
        <v>37.363636363636367</v>
      </c>
      <c r="M256" s="22">
        <v>1.6</v>
      </c>
      <c r="N256" s="22">
        <v>12.5</v>
      </c>
      <c r="O256" s="22">
        <v>5</v>
      </c>
      <c r="P256" s="22">
        <v>1</v>
      </c>
      <c r="Q256" s="22">
        <v>6.6</v>
      </c>
      <c r="R256" s="22">
        <v>5</v>
      </c>
      <c r="S256" s="22">
        <v>5.4</v>
      </c>
      <c r="T256" s="22">
        <v>5.9</v>
      </c>
      <c r="U256" s="22">
        <v>22.9</v>
      </c>
      <c r="V256" s="22">
        <v>5.7249999999999996</v>
      </c>
      <c r="W256" s="22">
        <v>0.20549999999999999</v>
      </c>
      <c r="X256" s="22">
        <v>5.9304999999999994</v>
      </c>
      <c r="Y256" s="22">
        <v>11.860999999999999</v>
      </c>
      <c r="Z256" s="14" t="s">
        <v>388</v>
      </c>
      <c r="AA256" s="15" t="s">
        <v>387</v>
      </c>
      <c r="AB256" s="17">
        <v>2</v>
      </c>
      <c r="AD256" s="41">
        <f t="shared" si="97"/>
        <v>28.858880778588805</v>
      </c>
      <c r="AI256" s="58">
        <f t="shared" si="110"/>
        <v>10.394636510999998</v>
      </c>
      <c r="AJ256" s="58">
        <f t="shared" si="111"/>
        <v>1.4663634890000008</v>
      </c>
      <c r="AL256" s="55">
        <f t="shared" si="112"/>
        <v>25.498296939999999</v>
      </c>
      <c r="AM256" s="55">
        <f t="shared" si="113"/>
        <v>10.479800042339999</v>
      </c>
      <c r="AN256" s="55">
        <f t="shared" si="114"/>
        <v>1.3811999576599998</v>
      </c>
      <c r="AO256" s="55">
        <f t="shared" si="115"/>
        <v>8.8355113753815027E-3</v>
      </c>
    </row>
    <row r="257" spans="1:41" x14ac:dyDescent="0.3">
      <c r="A257" s="11">
        <v>0</v>
      </c>
      <c r="B257" s="19">
        <v>157</v>
      </c>
      <c r="C257" s="16" t="s">
        <v>384</v>
      </c>
      <c r="D257" s="22">
        <v>0</v>
      </c>
      <c r="E257" s="16" t="s">
        <v>27</v>
      </c>
      <c r="F257" s="22">
        <v>1</v>
      </c>
      <c r="G257" s="22" t="s">
        <v>205</v>
      </c>
      <c r="H257" s="22">
        <v>2</v>
      </c>
      <c r="I257" s="22">
        <v>14.3</v>
      </c>
      <c r="J257" s="22">
        <v>377</v>
      </c>
      <c r="K257" s="22">
        <v>0.377</v>
      </c>
      <c r="L257" s="20">
        <f t="shared" si="117"/>
        <v>34.272727272727273</v>
      </c>
      <c r="M257" s="22">
        <v>1.8</v>
      </c>
      <c r="N257" s="22">
        <v>12.5</v>
      </c>
      <c r="O257" s="22">
        <v>10</v>
      </c>
      <c r="P257" s="22">
        <v>1</v>
      </c>
      <c r="Q257" s="22">
        <v>5.6</v>
      </c>
      <c r="R257" s="22">
        <v>5.0999999999999996</v>
      </c>
      <c r="S257" s="22">
        <v>5.7</v>
      </c>
      <c r="T257" s="22">
        <v>4.5999999999999996</v>
      </c>
      <c r="U257" s="22">
        <v>21</v>
      </c>
      <c r="V257" s="22">
        <v>5.25</v>
      </c>
      <c r="W257" s="22">
        <v>0.1885</v>
      </c>
      <c r="X257" s="22">
        <v>5.4385000000000003</v>
      </c>
      <c r="Y257" s="22">
        <v>10.877000000000001</v>
      </c>
      <c r="Z257" s="14" t="s">
        <v>389</v>
      </c>
      <c r="AA257" s="15" t="s">
        <v>387</v>
      </c>
      <c r="AB257" s="17">
        <v>2</v>
      </c>
      <c r="AD257" s="41">
        <f t="shared" si="97"/>
        <v>28.851458885941646</v>
      </c>
      <c r="AI257" s="58">
        <f t="shared" si="110"/>
        <v>9.7597440389999992</v>
      </c>
      <c r="AJ257" s="58">
        <f t="shared" si="111"/>
        <v>1.1172559610000015</v>
      </c>
      <c r="AL257" s="55">
        <f t="shared" si="112"/>
        <v>26.29171006</v>
      </c>
      <c r="AM257" s="55">
        <f t="shared" si="113"/>
        <v>9.9119746926199994</v>
      </c>
      <c r="AN257" s="55">
        <f t="shared" si="114"/>
        <v>0.96502530738000125</v>
      </c>
      <c r="AO257" s="55">
        <f t="shared" si="115"/>
        <v>9.1127835732462987E-3</v>
      </c>
    </row>
    <row r="258" spans="1:41" x14ac:dyDescent="0.3">
      <c r="A258" s="11">
        <v>0</v>
      </c>
      <c r="B258" s="19">
        <v>158</v>
      </c>
      <c r="C258" s="16" t="s">
        <v>384</v>
      </c>
      <c r="D258" s="22">
        <v>0</v>
      </c>
      <c r="E258" s="16" t="s">
        <v>27</v>
      </c>
      <c r="F258" s="22">
        <v>1</v>
      </c>
      <c r="G258" s="22" t="s">
        <v>205</v>
      </c>
      <c r="H258" s="22">
        <v>2</v>
      </c>
      <c r="I258" s="22">
        <v>11.1</v>
      </c>
      <c r="J258" s="22">
        <v>328</v>
      </c>
      <c r="K258" s="22">
        <v>0.32800000000000001</v>
      </c>
      <c r="L258" s="20">
        <f t="shared" si="117"/>
        <v>29.81818181818182</v>
      </c>
      <c r="M258" s="22">
        <v>1.6</v>
      </c>
      <c r="N258" s="22">
        <v>9.5</v>
      </c>
      <c r="O258" s="22">
        <v>10</v>
      </c>
      <c r="P258" s="22">
        <v>1</v>
      </c>
      <c r="Q258" s="22">
        <v>5.4</v>
      </c>
      <c r="R258" s="22">
        <v>4.5</v>
      </c>
      <c r="S258" s="22">
        <v>5</v>
      </c>
      <c r="T258" s="22">
        <v>4</v>
      </c>
      <c r="U258" s="22">
        <v>18.899999999999999</v>
      </c>
      <c r="V258" s="22">
        <v>4.7249999999999996</v>
      </c>
      <c r="W258" s="22">
        <v>0.16400000000000001</v>
      </c>
      <c r="X258" s="22">
        <v>4.8889999999999993</v>
      </c>
      <c r="Y258" s="22">
        <v>9.7779999999999987</v>
      </c>
      <c r="Z258" s="14" t="s">
        <v>390</v>
      </c>
      <c r="AA258" s="15" t="s">
        <v>387</v>
      </c>
      <c r="AB258" s="17">
        <v>2</v>
      </c>
      <c r="AD258" s="41">
        <f t="shared" si="97"/>
        <v>29.810975609756092</v>
      </c>
      <c r="AI258" s="58">
        <f t="shared" si="110"/>
        <v>8.8072989439999994</v>
      </c>
      <c r="AJ258" s="58">
        <f t="shared" si="111"/>
        <v>0.97070105599999934</v>
      </c>
      <c r="AL258" s="55">
        <f t="shared" si="112"/>
        <v>27.508933759999994</v>
      </c>
      <c r="AM258" s="55">
        <f t="shared" si="113"/>
        <v>9.0229302732799983</v>
      </c>
      <c r="AN258" s="55">
        <f t="shared" si="114"/>
        <v>0.75506972672000039</v>
      </c>
      <c r="AO258" s="55">
        <f t="shared" si="115"/>
        <v>9.2277871479648187E-3</v>
      </c>
    </row>
    <row r="259" spans="1:41" ht="28.8" hidden="1" x14ac:dyDescent="0.3">
      <c r="A259" s="11">
        <v>0</v>
      </c>
      <c r="B259" s="19">
        <v>159</v>
      </c>
      <c r="C259" s="16" t="s">
        <v>391</v>
      </c>
      <c r="D259" s="22">
        <v>0</v>
      </c>
      <c r="E259" s="16" t="s">
        <v>27</v>
      </c>
      <c r="F259" s="22">
        <v>1</v>
      </c>
      <c r="G259" s="22" t="s">
        <v>28</v>
      </c>
      <c r="H259" s="22">
        <v>4</v>
      </c>
      <c r="I259" s="22">
        <v>18.2</v>
      </c>
      <c r="J259" s="22">
        <v>1270</v>
      </c>
      <c r="K259" s="22">
        <v>1.27</v>
      </c>
      <c r="L259" s="20">
        <f t="shared" si="117"/>
        <v>115.45454545454547</v>
      </c>
      <c r="M259" s="22">
        <v>2</v>
      </c>
      <c r="N259" s="22">
        <v>16.2</v>
      </c>
      <c r="O259" s="22">
        <v>10</v>
      </c>
      <c r="P259" s="22">
        <v>3</v>
      </c>
      <c r="Q259" s="22">
        <v>7</v>
      </c>
      <c r="R259" s="22">
        <v>8.8000000000000007</v>
      </c>
      <c r="S259" s="22">
        <v>10.6</v>
      </c>
      <c r="T259" s="22">
        <v>12</v>
      </c>
      <c r="U259" s="22">
        <v>38.4</v>
      </c>
      <c r="V259" s="22">
        <v>9.6</v>
      </c>
      <c r="W259" s="22">
        <v>0.63500000000000001</v>
      </c>
      <c r="X259" s="22">
        <v>10.234999999999999</v>
      </c>
      <c r="Y259" s="22">
        <v>20.47</v>
      </c>
      <c r="Z259" s="14" t="s">
        <v>392</v>
      </c>
      <c r="AA259" s="17" t="s">
        <v>336</v>
      </c>
      <c r="AB259" s="17">
        <v>1</v>
      </c>
      <c r="AD259" s="41">
        <f t="shared" ref="AD259:AD322" si="118">Y259/K259</f>
        <v>16.11811023622047</v>
      </c>
      <c r="AI259" s="58">
        <f t="shared" si="110"/>
        <v>19.370903900000002</v>
      </c>
      <c r="AJ259" s="58">
        <f t="shared" si="111"/>
        <v>1.099096099999997</v>
      </c>
      <c r="AL259" s="55">
        <f t="shared" si="112"/>
        <v>19.367905999999998</v>
      </c>
      <c r="AM259" s="55">
        <f t="shared" si="113"/>
        <v>24.597240619999997</v>
      </c>
      <c r="AN259" s="55">
        <f t="shared" si="114"/>
        <v>-4.1272406199999985</v>
      </c>
      <c r="AO259" s="55">
        <f t="shared" si="115"/>
        <v>1.2016238700537371E-2</v>
      </c>
    </row>
    <row r="260" spans="1:41" ht="28.8" hidden="1" x14ac:dyDescent="0.3">
      <c r="A260" s="11">
        <v>0</v>
      </c>
      <c r="B260" s="19">
        <v>160</v>
      </c>
      <c r="C260" s="16" t="s">
        <v>391</v>
      </c>
      <c r="D260" s="22">
        <v>0</v>
      </c>
      <c r="E260" s="16" t="s">
        <v>27</v>
      </c>
      <c r="F260" s="22">
        <v>1</v>
      </c>
      <c r="G260" s="22" t="s">
        <v>205</v>
      </c>
      <c r="H260" s="22">
        <v>2</v>
      </c>
      <c r="I260" s="22">
        <v>12.5</v>
      </c>
      <c r="J260" s="22">
        <v>447</v>
      </c>
      <c r="K260" s="22">
        <v>0.44700000000000001</v>
      </c>
      <c r="L260" s="20">
        <f t="shared" si="117"/>
        <v>40.63636363636364</v>
      </c>
      <c r="M260" s="22">
        <v>3.2</v>
      </c>
      <c r="N260" s="22">
        <v>9.3000000000000007</v>
      </c>
      <c r="O260" s="22">
        <v>5</v>
      </c>
      <c r="P260" s="22">
        <v>3</v>
      </c>
      <c r="Q260" s="22">
        <v>6.5</v>
      </c>
      <c r="R260" s="22">
        <v>6.8</v>
      </c>
      <c r="S260" s="22">
        <v>5.6</v>
      </c>
      <c r="T260" s="22">
        <v>5.7</v>
      </c>
      <c r="U260" s="22">
        <v>24.599999999999998</v>
      </c>
      <c r="V260" s="22">
        <v>6.1499999999999995</v>
      </c>
      <c r="W260" s="22">
        <v>0.2235</v>
      </c>
      <c r="X260" s="22">
        <v>6.3734999999999991</v>
      </c>
      <c r="Y260" s="22">
        <v>12.746999999999998</v>
      </c>
      <c r="Z260" s="14" t="s">
        <v>393</v>
      </c>
      <c r="AA260" s="17" t="s">
        <v>336</v>
      </c>
      <c r="AB260" s="17">
        <v>1</v>
      </c>
      <c r="AD260" s="41">
        <f t="shared" si="118"/>
        <v>28.516778523489929</v>
      </c>
      <c r="AI260" s="58">
        <f t="shared" si="110"/>
        <v>11.043668918999998</v>
      </c>
      <c r="AJ260" s="58">
        <f t="shared" si="111"/>
        <v>1.703331081</v>
      </c>
      <c r="AL260" s="55">
        <f t="shared" si="112"/>
        <v>24.703925259999998</v>
      </c>
      <c r="AM260" s="55">
        <f t="shared" si="113"/>
        <v>11.04265459122</v>
      </c>
      <c r="AN260" s="55">
        <f t="shared" si="114"/>
        <v>1.7043454087799983</v>
      </c>
      <c r="AO260" s="55">
        <f t="shared" si="115"/>
        <v>8.6629439014827021E-3</v>
      </c>
    </row>
    <row r="261" spans="1:41" ht="28.8" x14ac:dyDescent="0.3">
      <c r="A261" s="11">
        <v>0</v>
      </c>
      <c r="B261" s="19">
        <v>161</v>
      </c>
      <c r="C261" s="16" t="s">
        <v>391</v>
      </c>
      <c r="D261" s="22">
        <v>20</v>
      </c>
      <c r="E261" s="16" t="s">
        <v>27</v>
      </c>
      <c r="F261" s="22">
        <v>1</v>
      </c>
      <c r="G261" s="22" t="s">
        <v>205</v>
      </c>
      <c r="H261" s="22">
        <v>2</v>
      </c>
      <c r="I261" s="22">
        <v>8.3000000000000007</v>
      </c>
      <c r="J261" s="22">
        <v>307</v>
      </c>
      <c r="K261" s="22">
        <v>0.307</v>
      </c>
      <c r="L261" s="20">
        <f t="shared" si="117"/>
        <v>27.90909090909091</v>
      </c>
      <c r="M261" s="22">
        <v>2</v>
      </c>
      <c r="N261" s="22">
        <v>6.3000000000000007</v>
      </c>
      <c r="O261" s="22">
        <v>5</v>
      </c>
      <c r="P261" s="22">
        <v>1</v>
      </c>
      <c r="Q261" s="22">
        <v>3.9</v>
      </c>
      <c r="R261" s="22">
        <v>3.5</v>
      </c>
      <c r="S261" s="22">
        <v>3.8</v>
      </c>
      <c r="T261" s="22">
        <v>3.4</v>
      </c>
      <c r="U261" s="22">
        <v>14.6</v>
      </c>
      <c r="V261" s="22">
        <v>3.65</v>
      </c>
      <c r="W261" s="22">
        <v>0.1535</v>
      </c>
      <c r="X261" s="22">
        <v>3.8035000000000001</v>
      </c>
      <c r="Y261" s="22">
        <v>7.6070000000000002</v>
      </c>
      <c r="Z261" s="14" t="s">
        <v>394</v>
      </c>
      <c r="AA261" s="17" t="s">
        <v>336</v>
      </c>
      <c r="AB261" s="17">
        <v>1</v>
      </c>
      <c r="AD261" s="41">
        <f t="shared" si="118"/>
        <v>24.778501628664497</v>
      </c>
      <c r="AI261" s="58">
        <f t="shared" si="110"/>
        <v>8.3855709590000007</v>
      </c>
      <c r="AJ261" s="58">
        <f t="shared" si="111"/>
        <v>-0.77857095900000051</v>
      </c>
      <c r="AL261" s="55">
        <f t="shared" si="112"/>
        <v>28.057266859999999</v>
      </c>
      <c r="AM261" s="55">
        <f t="shared" si="113"/>
        <v>8.6135809260199991</v>
      </c>
      <c r="AN261" s="55">
        <f t="shared" si="114"/>
        <v>-1.0065809260199989</v>
      </c>
      <c r="AO261" s="55">
        <f t="shared" si="115"/>
        <v>1.132322982255817E-2</v>
      </c>
    </row>
    <row r="262" spans="1:41" ht="28.8" x14ac:dyDescent="0.3">
      <c r="A262" s="11">
        <v>0</v>
      </c>
      <c r="B262" s="19">
        <v>162</v>
      </c>
      <c r="C262" s="16" t="s">
        <v>391</v>
      </c>
      <c r="D262" s="22">
        <v>15</v>
      </c>
      <c r="E262" s="16" t="s">
        <v>27</v>
      </c>
      <c r="F262" s="22">
        <v>1</v>
      </c>
      <c r="G262" s="22" t="s">
        <v>184</v>
      </c>
      <c r="H262" s="22">
        <v>3</v>
      </c>
      <c r="I262" s="22">
        <v>15.4</v>
      </c>
      <c r="J262" s="22">
        <v>452</v>
      </c>
      <c r="K262" s="22">
        <v>0.45200000000000001</v>
      </c>
      <c r="L262" s="20">
        <f t="shared" si="117"/>
        <v>41.090909090909093</v>
      </c>
      <c r="M262" s="22">
        <v>1</v>
      </c>
      <c r="N262" s="22">
        <v>14.4</v>
      </c>
      <c r="O262" s="22">
        <v>10</v>
      </c>
      <c r="P262" s="22">
        <v>1</v>
      </c>
      <c r="Q262" s="22">
        <v>5</v>
      </c>
      <c r="R262" s="22">
        <v>5.6</v>
      </c>
      <c r="S262" s="22">
        <v>5.5</v>
      </c>
      <c r="T262" s="22">
        <v>4.4000000000000004</v>
      </c>
      <c r="U262" s="22">
        <v>20.5</v>
      </c>
      <c r="V262" s="22">
        <v>5.125</v>
      </c>
      <c r="W262" s="22">
        <v>0.22600000000000001</v>
      </c>
      <c r="X262" s="22">
        <v>5.351</v>
      </c>
      <c r="Y262" s="22">
        <v>10.702</v>
      </c>
      <c r="Z262" s="14" t="s">
        <v>395</v>
      </c>
      <c r="AA262" s="17" t="s">
        <v>336</v>
      </c>
      <c r="AB262" s="17">
        <v>1</v>
      </c>
      <c r="AD262" s="41">
        <f t="shared" si="118"/>
        <v>23.676991150442475</v>
      </c>
      <c r="AI262" s="58">
        <f t="shared" si="110"/>
        <v>11.131924463999999</v>
      </c>
      <c r="AJ262" s="58">
        <f t="shared" si="111"/>
        <v>-0.42992446399999906</v>
      </c>
      <c r="AL262" s="55">
        <f t="shared" si="112"/>
        <v>24.597314559999997</v>
      </c>
      <c r="AM262" s="55">
        <f t="shared" si="113"/>
        <v>11.117986181119999</v>
      </c>
      <c r="AN262" s="55">
        <f t="shared" si="114"/>
        <v>-0.41598618111999919</v>
      </c>
      <c r="AO262" s="55">
        <f t="shared" si="115"/>
        <v>1.0388699477779855E-2</v>
      </c>
    </row>
    <row r="263" spans="1:41" ht="28.8" x14ac:dyDescent="0.3">
      <c r="A263" s="11">
        <v>0</v>
      </c>
      <c r="B263" s="19">
        <v>163</v>
      </c>
      <c r="C263" s="16" t="s">
        <v>391</v>
      </c>
      <c r="D263" s="22">
        <v>5</v>
      </c>
      <c r="E263" s="16" t="s">
        <v>27</v>
      </c>
      <c r="F263" s="22">
        <v>1</v>
      </c>
      <c r="G263" s="22" t="s">
        <v>184</v>
      </c>
      <c r="H263" s="22">
        <v>3</v>
      </c>
      <c r="I263" s="22">
        <v>11.8</v>
      </c>
      <c r="J263" s="22">
        <v>420</v>
      </c>
      <c r="K263" s="22">
        <v>0.42</v>
      </c>
      <c r="L263" s="20">
        <f t="shared" si="117"/>
        <v>38.18181818181818</v>
      </c>
      <c r="M263" s="22">
        <v>2</v>
      </c>
      <c r="N263" s="22">
        <v>9.8000000000000007</v>
      </c>
      <c r="O263" s="22">
        <v>10</v>
      </c>
      <c r="P263" s="22">
        <v>1</v>
      </c>
      <c r="Q263" s="22">
        <v>5.3</v>
      </c>
      <c r="R263" s="22">
        <v>5.6</v>
      </c>
      <c r="S263" s="22">
        <v>4.8</v>
      </c>
      <c r="T263" s="22">
        <v>4.4000000000000004</v>
      </c>
      <c r="U263" s="22">
        <v>20.100000000000001</v>
      </c>
      <c r="V263" s="22">
        <v>5.0250000000000004</v>
      </c>
      <c r="W263" s="22">
        <v>0.21</v>
      </c>
      <c r="X263" s="22">
        <v>5.2350000000000003</v>
      </c>
      <c r="Y263" s="22">
        <v>10.47</v>
      </c>
      <c r="Z263" s="14" t="s">
        <v>396</v>
      </c>
      <c r="AA263" s="17" t="s">
        <v>336</v>
      </c>
      <c r="AB263" s="17">
        <v>1</v>
      </c>
      <c r="AD263" s="41">
        <f t="shared" si="118"/>
        <v>24.928571428571431</v>
      </c>
      <c r="AI263" s="58">
        <f t="shared" si="110"/>
        <v>10.559132399999999</v>
      </c>
      <c r="AJ263" s="58">
        <f t="shared" si="111"/>
        <v>-8.9132399999998668E-2</v>
      </c>
      <c r="AL263" s="55">
        <f t="shared" si="112"/>
        <v>25.295295999999997</v>
      </c>
      <c r="AM263" s="55">
        <f t="shared" si="113"/>
        <v>10.624024319999998</v>
      </c>
      <c r="AN263" s="55">
        <f t="shared" si="114"/>
        <v>-0.15402431999999777</v>
      </c>
      <c r="AO263" s="55">
        <f t="shared" si="115"/>
        <v>1.0147110143266474E-2</v>
      </c>
    </row>
    <row r="264" spans="1:41" ht="28.8" x14ac:dyDescent="0.3">
      <c r="A264" s="11">
        <v>0</v>
      </c>
      <c r="B264" s="19">
        <v>164</v>
      </c>
      <c r="C264" s="16" t="s">
        <v>391</v>
      </c>
      <c r="D264" s="22">
        <v>8</v>
      </c>
      <c r="E264" s="16" t="s">
        <v>27</v>
      </c>
      <c r="F264" s="22">
        <v>1</v>
      </c>
      <c r="G264" s="22" t="s">
        <v>184</v>
      </c>
      <c r="H264" s="22">
        <v>3</v>
      </c>
      <c r="I264" s="22">
        <v>12.4</v>
      </c>
      <c r="J264" s="22">
        <v>417</v>
      </c>
      <c r="K264" s="22">
        <v>0.41699999999999998</v>
      </c>
      <c r="L264" s="20">
        <f t="shared" si="117"/>
        <v>37.909090909090907</v>
      </c>
      <c r="M264" s="22">
        <v>1.4</v>
      </c>
      <c r="N264" s="22">
        <v>11</v>
      </c>
      <c r="O264" s="22">
        <v>10</v>
      </c>
      <c r="P264" s="22">
        <v>1</v>
      </c>
      <c r="Q264" s="22">
        <v>5.2</v>
      </c>
      <c r="R264" s="22">
        <v>6.2</v>
      </c>
      <c r="S264" s="22">
        <v>6.3</v>
      </c>
      <c r="T264" s="22">
        <v>5.6</v>
      </c>
      <c r="U264" s="22">
        <v>23.299999999999997</v>
      </c>
      <c r="V264" s="22">
        <v>5.8249999999999993</v>
      </c>
      <c r="W264" s="22">
        <v>0.20849999999999999</v>
      </c>
      <c r="X264" s="22">
        <v>6.0334999999999992</v>
      </c>
      <c r="Y264" s="22">
        <v>12.066999999999998</v>
      </c>
      <c r="Z264" s="14" t="s">
        <v>397</v>
      </c>
      <c r="AA264" s="17" t="s">
        <v>336</v>
      </c>
      <c r="AB264" s="17">
        <v>1</v>
      </c>
      <c r="AD264" s="41">
        <f t="shared" si="118"/>
        <v>28.937649880095922</v>
      </c>
      <c r="AI264" s="58">
        <f t="shared" si="110"/>
        <v>10.504466198999998</v>
      </c>
      <c r="AJ264" s="58">
        <f t="shared" si="111"/>
        <v>1.5625338010000007</v>
      </c>
      <c r="AL264" s="55">
        <f t="shared" si="112"/>
        <v>25.362636459999997</v>
      </c>
      <c r="AM264" s="55">
        <f t="shared" si="113"/>
        <v>10.576219403819998</v>
      </c>
      <c r="AN264" s="55">
        <f t="shared" si="114"/>
        <v>1.4907805961800005</v>
      </c>
      <c r="AO264" s="55">
        <f t="shared" si="115"/>
        <v>8.76458059486202E-3</v>
      </c>
    </row>
    <row r="265" spans="1:41" ht="28.8" x14ac:dyDescent="0.3">
      <c r="A265" s="11">
        <v>0</v>
      </c>
      <c r="B265" s="19">
        <v>165</v>
      </c>
      <c r="C265" s="16" t="s">
        <v>391</v>
      </c>
      <c r="D265" s="22">
        <v>30</v>
      </c>
      <c r="E265" s="16" t="s">
        <v>27</v>
      </c>
      <c r="F265" s="22">
        <v>1</v>
      </c>
      <c r="G265" s="22" t="s">
        <v>184</v>
      </c>
      <c r="H265" s="22">
        <v>3</v>
      </c>
      <c r="I265" s="22">
        <v>11.5</v>
      </c>
      <c r="J265" s="22">
        <v>405</v>
      </c>
      <c r="K265" s="22">
        <v>0.40500000000000003</v>
      </c>
      <c r="L265" s="20">
        <f t="shared" si="117"/>
        <v>36.81818181818182</v>
      </c>
      <c r="M265" s="22">
        <v>3</v>
      </c>
      <c r="N265" s="22">
        <v>8.5</v>
      </c>
      <c r="O265" s="22">
        <v>10</v>
      </c>
      <c r="P265" s="22">
        <v>1</v>
      </c>
      <c r="Q265" s="22">
        <v>4.9000000000000004</v>
      </c>
      <c r="R265" s="22">
        <v>3.5</v>
      </c>
      <c r="S265" s="22">
        <v>5.2</v>
      </c>
      <c r="T265" s="22">
        <v>4</v>
      </c>
      <c r="U265" s="22">
        <v>17.600000000000001</v>
      </c>
      <c r="V265" s="22">
        <v>4.4000000000000004</v>
      </c>
      <c r="W265" s="22">
        <v>0.20250000000000001</v>
      </c>
      <c r="X265" s="22">
        <v>4.6025</v>
      </c>
      <c r="Y265" s="22">
        <v>9.2050000000000001</v>
      </c>
      <c r="Z265" s="14" t="s">
        <v>398</v>
      </c>
      <c r="AA265" s="17" t="s">
        <v>336</v>
      </c>
      <c r="AB265" s="17">
        <v>1</v>
      </c>
      <c r="AD265" s="41">
        <f t="shared" si="118"/>
        <v>22.728395061728392</v>
      </c>
      <c r="AI265" s="58">
        <f t="shared" si="110"/>
        <v>10.284143774999999</v>
      </c>
      <c r="AJ265" s="58">
        <f t="shared" si="111"/>
        <v>-1.0791437749999986</v>
      </c>
      <c r="AL265" s="55">
        <f t="shared" si="112"/>
        <v>25.635263500000001</v>
      </c>
      <c r="AM265" s="55">
        <f t="shared" si="113"/>
        <v>10.382281717500002</v>
      </c>
      <c r="AN265" s="55">
        <f t="shared" si="114"/>
        <v>-1.1772817175000014</v>
      </c>
      <c r="AO265" s="55">
        <f t="shared" si="115"/>
        <v>1.1278958954372625E-2</v>
      </c>
    </row>
    <row r="266" spans="1:41" ht="28.8" x14ac:dyDescent="0.3">
      <c r="A266" s="11">
        <v>0</v>
      </c>
      <c r="B266" s="19">
        <v>166</v>
      </c>
      <c r="C266" s="16" t="s">
        <v>391</v>
      </c>
      <c r="D266" s="22">
        <v>15</v>
      </c>
      <c r="E266" s="16" t="s">
        <v>38</v>
      </c>
      <c r="F266" s="22">
        <v>2</v>
      </c>
      <c r="G266" s="22" t="s">
        <v>184</v>
      </c>
      <c r="H266" s="22">
        <v>3</v>
      </c>
      <c r="I266" s="22">
        <v>11.7</v>
      </c>
      <c r="J266" s="22">
        <v>400</v>
      </c>
      <c r="K266" s="22">
        <v>0.4</v>
      </c>
      <c r="L266" s="20">
        <f t="shared" ref="L266:L267" si="119">K266/0.0083</f>
        <v>48.192771084337352</v>
      </c>
      <c r="M266" s="22">
        <v>2.9</v>
      </c>
      <c r="N266" s="22">
        <v>8.7999999999999989</v>
      </c>
      <c r="O266" s="22">
        <v>10</v>
      </c>
      <c r="P266" s="22">
        <v>1</v>
      </c>
      <c r="Q266" s="22">
        <v>4.8</v>
      </c>
      <c r="R266" s="22">
        <v>4.0999999999999996</v>
      </c>
      <c r="S266" s="22">
        <v>4.5</v>
      </c>
      <c r="T266" s="22">
        <v>4.3</v>
      </c>
      <c r="U266" s="22">
        <v>17.7</v>
      </c>
      <c r="V266" s="22">
        <v>4.4249999999999998</v>
      </c>
      <c r="W266" s="22">
        <v>0.2</v>
      </c>
      <c r="X266" s="22">
        <v>4.625</v>
      </c>
      <c r="Y266" s="22">
        <v>9.25</v>
      </c>
      <c r="Z266" s="14" t="s">
        <v>399</v>
      </c>
      <c r="AA266" s="17" t="s">
        <v>336</v>
      </c>
      <c r="AB266" s="17">
        <v>1</v>
      </c>
      <c r="AD266" s="41">
        <f t="shared" si="118"/>
        <v>23.125</v>
      </c>
      <c r="AI266" s="58">
        <f t="shared" si="110"/>
        <v>10.191559999999999</v>
      </c>
      <c r="AJ266" s="58">
        <f t="shared" si="111"/>
        <v>-0.94155999999999906</v>
      </c>
      <c r="AL266" s="55">
        <f t="shared" si="112"/>
        <v>25.750399999999999</v>
      </c>
      <c r="AM266" s="55">
        <f t="shared" si="113"/>
        <v>10.30016</v>
      </c>
      <c r="AN266" s="55">
        <f t="shared" si="114"/>
        <v>-1.05016</v>
      </c>
      <c r="AO266" s="55">
        <f t="shared" si="115"/>
        <v>1.1135308108108109E-2</v>
      </c>
    </row>
    <row r="267" spans="1:41" ht="28.8" hidden="1" x14ac:dyDescent="0.3">
      <c r="A267" s="11">
        <v>0</v>
      </c>
      <c r="B267" s="19">
        <v>167</v>
      </c>
      <c r="C267" s="16" t="s">
        <v>391</v>
      </c>
      <c r="D267" s="22">
        <v>5</v>
      </c>
      <c r="E267" s="16" t="s">
        <v>38</v>
      </c>
      <c r="F267" s="22">
        <v>2</v>
      </c>
      <c r="G267" s="22" t="s">
        <v>184</v>
      </c>
      <c r="H267" s="22">
        <v>3</v>
      </c>
      <c r="I267" s="22">
        <v>12.1</v>
      </c>
      <c r="J267" s="22">
        <v>454</v>
      </c>
      <c r="K267" s="22">
        <v>0.45400000000000001</v>
      </c>
      <c r="L267" s="20">
        <f t="shared" si="119"/>
        <v>54.69879518072289</v>
      </c>
      <c r="M267" s="22">
        <v>1.2</v>
      </c>
      <c r="N267" s="22">
        <v>10.9</v>
      </c>
      <c r="O267" s="22">
        <v>5</v>
      </c>
      <c r="P267" s="22">
        <v>2</v>
      </c>
      <c r="Q267" s="22">
        <v>6.3</v>
      </c>
      <c r="R267" s="22">
        <v>5.5</v>
      </c>
      <c r="S267" s="22">
        <v>6.2</v>
      </c>
      <c r="T267" s="22">
        <v>6.3</v>
      </c>
      <c r="U267" s="22">
        <v>24.3</v>
      </c>
      <c r="V267" s="22">
        <v>6.0750000000000002</v>
      </c>
      <c r="W267" s="22">
        <v>0.22700000000000001</v>
      </c>
      <c r="X267" s="22">
        <v>6.3020000000000005</v>
      </c>
      <c r="Y267" s="22">
        <v>12.604000000000001</v>
      </c>
      <c r="Z267" s="14" t="s">
        <v>400</v>
      </c>
      <c r="AA267" s="17" t="s">
        <v>336</v>
      </c>
      <c r="AB267" s="17">
        <v>1</v>
      </c>
      <c r="AD267" s="41">
        <f t="shared" si="118"/>
        <v>27.762114537444937</v>
      </c>
      <c r="AI267" s="58">
        <f t="shared" si="110"/>
        <v>11.167097756</v>
      </c>
      <c r="AJ267" s="58">
        <f t="shared" si="111"/>
        <v>1.4369022440000006</v>
      </c>
      <c r="AL267" s="55">
        <f t="shared" si="112"/>
        <v>24.554924239999998</v>
      </c>
      <c r="AM267" s="55">
        <f t="shared" si="113"/>
        <v>11.147935604959999</v>
      </c>
      <c r="AN267" s="55">
        <f t="shared" si="114"/>
        <v>1.4560643950400021</v>
      </c>
      <c r="AO267" s="55">
        <f t="shared" si="115"/>
        <v>8.844760080101554E-3</v>
      </c>
    </row>
    <row r="268" spans="1:41" ht="28.8" hidden="1" x14ac:dyDescent="0.3">
      <c r="A268" s="11">
        <v>0</v>
      </c>
      <c r="B268" s="19">
        <v>168</v>
      </c>
      <c r="C268" s="16" t="s">
        <v>391</v>
      </c>
      <c r="D268" s="22">
        <v>0</v>
      </c>
      <c r="E268" s="16" t="s">
        <v>27</v>
      </c>
      <c r="F268" s="22">
        <v>1</v>
      </c>
      <c r="G268" s="22" t="s">
        <v>205</v>
      </c>
      <c r="H268" s="22">
        <v>2</v>
      </c>
      <c r="I268" s="22">
        <v>5.3</v>
      </c>
      <c r="J268" s="22">
        <v>205</v>
      </c>
      <c r="K268" s="22">
        <v>0.20499999999999999</v>
      </c>
      <c r="L268" s="20">
        <f>K268/0.011</f>
        <v>18.636363636363637</v>
      </c>
      <c r="M268" s="22">
        <v>1</v>
      </c>
      <c r="N268" s="22">
        <v>4.3</v>
      </c>
      <c r="O268" s="22">
        <v>0</v>
      </c>
      <c r="P268" s="22">
        <v>0</v>
      </c>
      <c r="Q268" s="22">
        <v>3.2</v>
      </c>
      <c r="R268" s="22">
        <v>2.9</v>
      </c>
      <c r="S268" s="22">
        <v>2.9</v>
      </c>
      <c r="T268" s="22">
        <v>2.9</v>
      </c>
      <c r="U268" s="22">
        <v>11.9</v>
      </c>
      <c r="V268" s="22">
        <v>2.9750000000000001</v>
      </c>
      <c r="W268" s="22">
        <v>0.10249999999999999</v>
      </c>
      <c r="X268" s="22">
        <v>3.0775000000000001</v>
      </c>
      <c r="Y268" s="22">
        <v>6.1550000000000002</v>
      </c>
      <c r="Z268" s="14" t="s">
        <v>401</v>
      </c>
      <c r="AA268" s="17" t="s">
        <v>336</v>
      </c>
      <c r="AB268" s="17">
        <v>1</v>
      </c>
      <c r="AD268" s="41">
        <f t="shared" si="118"/>
        <v>30.024390243902442</v>
      </c>
      <c r="AI268" s="58">
        <f t="shared" si="110"/>
        <v>6.2216417750000002</v>
      </c>
      <c r="AJ268" s="58">
        <f t="shared" si="111"/>
        <v>-6.6641774999999903E-2</v>
      </c>
      <c r="AL268" s="55">
        <f t="shared" si="112"/>
        <v>30.948183499999999</v>
      </c>
      <c r="AM268" s="55">
        <f t="shared" si="113"/>
        <v>6.3443776174999993</v>
      </c>
      <c r="AN268" s="55">
        <f t="shared" si="114"/>
        <v>-0.18937761749999904</v>
      </c>
      <c r="AO268" s="55">
        <f t="shared" si="115"/>
        <v>1.0307680938261574E-2</v>
      </c>
    </row>
    <row r="269" spans="1:41" ht="28.8" hidden="1" x14ac:dyDescent="0.3">
      <c r="A269" s="11">
        <v>0</v>
      </c>
      <c r="B269" s="19">
        <v>169</v>
      </c>
      <c r="C269" s="16" t="s">
        <v>391</v>
      </c>
      <c r="D269" s="22">
        <v>15</v>
      </c>
      <c r="E269" s="16" t="s">
        <v>27</v>
      </c>
      <c r="F269" s="22">
        <v>1</v>
      </c>
      <c r="G269" s="22" t="s">
        <v>572</v>
      </c>
      <c r="H269" s="22">
        <v>4</v>
      </c>
      <c r="I269" s="22">
        <v>23.3</v>
      </c>
      <c r="J269" s="22">
        <v>1675</v>
      </c>
      <c r="K269" s="22">
        <v>1.675</v>
      </c>
      <c r="L269" s="22"/>
      <c r="M269" s="22">
        <v>2.5</v>
      </c>
      <c r="N269" s="22">
        <v>20.8</v>
      </c>
      <c r="O269" s="22">
        <v>10</v>
      </c>
      <c r="P269" s="22">
        <v>3</v>
      </c>
      <c r="Q269" s="22">
        <v>12.8</v>
      </c>
      <c r="R269" s="22">
        <v>15.2</v>
      </c>
      <c r="S269" s="22">
        <v>13.6</v>
      </c>
      <c r="T269" s="22">
        <v>12</v>
      </c>
      <c r="U269" s="22">
        <v>53.6</v>
      </c>
      <c r="V269" s="22">
        <v>13.4</v>
      </c>
      <c r="W269" s="22">
        <v>0.83750000000000002</v>
      </c>
      <c r="X269" s="22">
        <v>14.237500000000001</v>
      </c>
      <c r="Y269" s="22">
        <v>28.475000000000001</v>
      </c>
      <c r="Z269" s="14" t="s">
        <v>402</v>
      </c>
      <c r="AA269" s="17" t="s">
        <v>336</v>
      </c>
      <c r="AB269" s="17">
        <v>1</v>
      </c>
      <c r="AD269" s="41">
        <f t="shared" si="118"/>
        <v>17</v>
      </c>
      <c r="AE269" s="22" t="s">
        <v>436</v>
      </c>
      <c r="AI269" s="16"/>
      <c r="AJ269" s="16"/>
      <c r="AK269" s="16"/>
      <c r="AL269" s="16"/>
      <c r="AM269" s="16"/>
      <c r="AN269" s="16"/>
      <c r="AO269" s="41">
        <v>30.799999999999997</v>
      </c>
    </row>
    <row r="270" spans="1:41" ht="28.8" x14ac:dyDescent="0.3">
      <c r="A270" s="11">
        <v>0</v>
      </c>
      <c r="B270" s="19">
        <v>170</v>
      </c>
      <c r="C270" s="16" t="s">
        <v>391</v>
      </c>
      <c r="D270" s="22">
        <v>0</v>
      </c>
      <c r="E270" s="16" t="s">
        <v>27</v>
      </c>
      <c r="F270" s="22">
        <v>1</v>
      </c>
      <c r="G270" s="22" t="s">
        <v>205</v>
      </c>
      <c r="H270" s="22">
        <v>2</v>
      </c>
      <c r="I270" s="22">
        <v>10.199999999999999</v>
      </c>
      <c r="J270" s="22">
        <v>353</v>
      </c>
      <c r="K270" s="22">
        <v>0.35299999999999998</v>
      </c>
      <c r="L270" s="20">
        <f t="shared" ref="L270:L273" si="120">K270/0.011</f>
        <v>32.090909090909093</v>
      </c>
      <c r="M270" s="22">
        <v>2</v>
      </c>
      <c r="N270" s="22">
        <v>8.1999999999999993</v>
      </c>
      <c r="O270" s="22">
        <v>10</v>
      </c>
      <c r="P270" s="22">
        <v>1</v>
      </c>
      <c r="Q270" s="22">
        <v>5.2</v>
      </c>
      <c r="R270" s="22">
        <v>4.8</v>
      </c>
      <c r="S270" s="22">
        <v>4.9000000000000004</v>
      </c>
      <c r="T270" s="22">
        <v>4.7</v>
      </c>
      <c r="U270" s="22">
        <v>19.600000000000001</v>
      </c>
      <c r="V270" s="22">
        <v>4.9000000000000004</v>
      </c>
      <c r="W270" s="22">
        <v>0.17649999999999999</v>
      </c>
      <c r="X270" s="22">
        <v>5.0765000000000002</v>
      </c>
      <c r="Y270" s="22">
        <v>10.153</v>
      </c>
      <c r="Z270" s="14" t="s">
        <v>403</v>
      </c>
      <c r="AA270" s="17" t="s">
        <v>336</v>
      </c>
      <c r="AB270" s="17">
        <v>1</v>
      </c>
      <c r="AD270" s="41">
        <f t="shared" si="118"/>
        <v>28.762039660056661</v>
      </c>
      <c r="AI270" s="58">
        <f t="shared" ref="AI270:AI294" si="121">1.293+25.93*K270-9.209*K270^2</f>
        <v>9.2987657190000004</v>
      </c>
      <c r="AJ270" s="58">
        <f t="shared" ref="AJ270:AJ294" si="122">Y270-AI270</f>
        <v>0.8542342810000001</v>
      </c>
      <c r="AL270" s="55">
        <f t="shared" ref="AL270:AL294" si="123">37.9-37.63*K270+18.14*K270^2</f>
        <v>26.877017259999999</v>
      </c>
      <c r="AM270" s="55">
        <f t="shared" ref="AM270:AM294" si="124">K270*AL270</f>
        <v>9.4875870927799983</v>
      </c>
      <c r="AN270" s="55">
        <f t="shared" ref="AN270:AN294" si="125">Y270-AM270</f>
        <v>0.66541290722000213</v>
      </c>
      <c r="AO270" s="55">
        <f t="shared" ref="AO270:AO294" si="126">AL270/AD270/100</f>
        <v>9.344614491066678E-3</v>
      </c>
    </row>
    <row r="271" spans="1:41" ht="28.8" hidden="1" x14ac:dyDescent="0.3">
      <c r="A271" s="11">
        <v>0</v>
      </c>
      <c r="B271" s="19">
        <v>171</v>
      </c>
      <c r="C271" s="16" t="s">
        <v>391</v>
      </c>
      <c r="D271" s="22">
        <v>0</v>
      </c>
      <c r="E271" s="16" t="s">
        <v>27</v>
      </c>
      <c r="F271" s="22">
        <v>1</v>
      </c>
      <c r="G271" s="22" t="s">
        <v>205</v>
      </c>
      <c r="H271" s="22">
        <v>2</v>
      </c>
      <c r="I271" s="22">
        <v>7.5</v>
      </c>
      <c r="J271" s="22">
        <v>155</v>
      </c>
      <c r="K271" s="22">
        <v>0.155</v>
      </c>
      <c r="L271" s="20">
        <f t="shared" si="120"/>
        <v>14.090909090909092</v>
      </c>
      <c r="M271" s="22">
        <v>1.5</v>
      </c>
      <c r="N271" s="22">
        <v>6</v>
      </c>
      <c r="O271" s="22">
        <v>0</v>
      </c>
      <c r="P271" s="22">
        <v>0</v>
      </c>
      <c r="Q271" s="22">
        <v>3.1</v>
      </c>
      <c r="R271" s="22">
        <v>2.9</v>
      </c>
      <c r="S271" s="22">
        <v>2.7</v>
      </c>
      <c r="T271" s="22">
        <v>2.7</v>
      </c>
      <c r="U271" s="22">
        <v>11.399999999999999</v>
      </c>
      <c r="V271" s="22">
        <v>2.8499999999999996</v>
      </c>
      <c r="W271" s="22">
        <v>7.7499999999999999E-2</v>
      </c>
      <c r="X271" s="22">
        <v>2.9274999999999998</v>
      </c>
      <c r="Y271" s="22">
        <v>5.8549999999999995</v>
      </c>
      <c r="Z271" s="14" t="s">
        <v>404</v>
      </c>
      <c r="AA271" s="17" t="s">
        <v>336</v>
      </c>
      <c r="AB271" s="17">
        <v>1</v>
      </c>
      <c r="AD271" s="41">
        <f t="shared" si="118"/>
        <v>37.774193548387096</v>
      </c>
      <c r="AI271" s="58">
        <f t="shared" si="121"/>
        <v>5.0909037750000001</v>
      </c>
      <c r="AJ271" s="58">
        <f t="shared" si="122"/>
        <v>0.76409622499999941</v>
      </c>
      <c r="AL271" s="55">
        <f t="shared" si="123"/>
        <v>32.503163499999999</v>
      </c>
      <c r="AM271" s="55">
        <f t="shared" si="124"/>
        <v>5.0379903424999997</v>
      </c>
      <c r="AN271" s="55">
        <f t="shared" si="125"/>
        <v>0.81700965749999988</v>
      </c>
      <c r="AO271" s="55">
        <f t="shared" si="126"/>
        <v>8.6045949487617429E-3</v>
      </c>
    </row>
    <row r="272" spans="1:41" ht="28.8" hidden="1" x14ac:dyDescent="0.3">
      <c r="A272" s="11">
        <v>0</v>
      </c>
      <c r="B272" s="19">
        <v>172</v>
      </c>
      <c r="C272" s="16" t="s">
        <v>391</v>
      </c>
      <c r="D272" s="22">
        <v>0</v>
      </c>
      <c r="E272" s="16" t="s">
        <v>27</v>
      </c>
      <c r="F272" s="22">
        <v>1</v>
      </c>
      <c r="G272" s="22" t="s">
        <v>205</v>
      </c>
      <c r="H272" s="22">
        <v>2</v>
      </c>
      <c r="I272" s="22">
        <v>8</v>
      </c>
      <c r="J272" s="22">
        <v>236</v>
      </c>
      <c r="K272" s="22">
        <v>0.23599999999999999</v>
      </c>
      <c r="L272" s="20">
        <f t="shared" si="120"/>
        <v>21.454545454545453</v>
      </c>
      <c r="M272" s="22">
        <v>0.5</v>
      </c>
      <c r="N272" s="22">
        <v>7.5</v>
      </c>
      <c r="O272" s="22">
        <v>0</v>
      </c>
      <c r="P272" s="22">
        <v>0</v>
      </c>
      <c r="Q272" s="22">
        <v>4.7</v>
      </c>
      <c r="R272" s="22">
        <v>5.2</v>
      </c>
      <c r="S272" s="22">
        <v>3</v>
      </c>
      <c r="T272" s="22">
        <v>4</v>
      </c>
      <c r="U272" s="22">
        <v>16.899999999999999</v>
      </c>
      <c r="V272" s="22">
        <v>4.2249999999999996</v>
      </c>
      <c r="W272" s="22">
        <v>0.11799999999999999</v>
      </c>
      <c r="X272" s="22">
        <v>4.343</v>
      </c>
      <c r="Y272" s="22">
        <v>8.6859999999999999</v>
      </c>
      <c r="Z272" s="14" t="s">
        <v>405</v>
      </c>
      <c r="AA272" s="17" t="s">
        <v>336</v>
      </c>
      <c r="AB272" s="17">
        <v>1</v>
      </c>
      <c r="AD272" s="41">
        <f t="shared" si="118"/>
        <v>36.805084745762713</v>
      </c>
      <c r="AI272" s="58">
        <f t="shared" si="121"/>
        <v>6.8995755359999995</v>
      </c>
      <c r="AJ272" s="58">
        <f t="shared" si="122"/>
        <v>1.7864244640000004</v>
      </c>
      <c r="AL272" s="55">
        <f t="shared" si="123"/>
        <v>30.029645439999999</v>
      </c>
      <c r="AM272" s="55">
        <f t="shared" si="124"/>
        <v>7.0869963238399993</v>
      </c>
      <c r="AN272" s="55">
        <f t="shared" si="125"/>
        <v>1.5990036761600006</v>
      </c>
      <c r="AO272" s="55">
        <f t="shared" si="126"/>
        <v>8.159102376053419E-3</v>
      </c>
    </row>
    <row r="273" spans="1:41" ht="28.8" hidden="1" x14ac:dyDescent="0.3">
      <c r="A273" s="11">
        <v>0</v>
      </c>
      <c r="B273" s="19">
        <v>173</v>
      </c>
      <c r="C273" s="16" t="s">
        <v>391</v>
      </c>
      <c r="D273" s="22">
        <v>0</v>
      </c>
      <c r="E273" s="16" t="s">
        <v>27</v>
      </c>
      <c r="F273" s="22">
        <v>1</v>
      </c>
      <c r="G273" s="22" t="s">
        <v>205</v>
      </c>
      <c r="H273" s="22">
        <v>2</v>
      </c>
      <c r="I273" s="22">
        <v>8.1999999999999993</v>
      </c>
      <c r="J273" s="22">
        <v>250</v>
      </c>
      <c r="K273" s="22">
        <v>0.25</v>
      </c>
      <c r="L273" s="20">
        <f t="shared" si="120"/>
        <v>22.72727272727273</v>
      </c>
      <c r="M273" s="22">
        <v>0.5</v>
      </c>
      <c r="N273" s="22">
        <v>7.6999999999999993</v>
      </c>
      <c r="O273" s="22">
        <v>0</v>
      </c>
      <c r="P273" s="22">
        <v>0</v>
      </c>
      <c r="Q273" s="22">
        <v>3.2</v>
      </c>
      <c r="R273" s="22">
        <v>4.2</v>
      </c>
      <c r="S273" s="22">
        <v>3.8</v>
      </c>
      <c r="T273" s="22">
        <v>3.7</v>
      </c>
      <c r="U273" s="22">
        <v>14.899999999999999</v>
      </c>
      <c r="V273" s="22">
        <v>3.7249999999999996</v>
      </c>
      <c r="W273" s="22">
        <v>0.125</v>
      </c>
      <c r="X273" s="22">
        <v>3.8499999999999996</v>
      </c>
      <c r="Y273" s="22">
        <v>7.6999999999999993</v>
      </c>
      <c r="Z273" s="14" t="s">
        <v>406</v>
      </c>
      <c r="AA273" s="17" t="s">
        <v>336</v>
      </c>
      <c r="AB273" s="17">
        <v>1</v>
      </c>
      <c r="AD273" s="41">
        <f t="shared" si="118"/>
        <v>30.799999999999997</v>
      </c>
      <c r="AI273" s="58">
        <f t="shared" si="121"/>
        <v>7.1999374999999999</v>
      </c>
      <c r="AJ273" s="58">
        <f t="shared" si="122"/>
        <v>0.50006249999999941</v>
      </c>
      <c r="AL273" s="55">
        <f t="shared" si="123"/>
        <v>29.626249999999999</v>
      </c>
      <c r="AM273" s="55">
        <f t="shared" si="124"/>
        <v>7.4065624999999997</v>
      </c>
      <c r="AN273" s="55">
        <f t="shared" si="125"/>
        <v>0.29343749999999957</v>
      </c>
      <c r="AO273" s="55">
        <f t="shared" si="126"/>
        <v>9.6189123376623394E-3</v>
      </c>
    </row>
    <row r="274" spans="1:41" ht="28.8" x14ac:dyDescent="0.3">
      <c r="A274" s="11">
        <v>0</v>
      </c>
      <c r="B274" s="19">
        <v>174</v>
      </c>
      <c r="C274" s="16" t="s">
        <v>391</v>
      </c>
      <c r="D274" s="22">
        <v>0</v>
      </c>
      <c r="E274" s="16" t="s">
        <v>38</v>
      </c>
      <c r="F274" s="22">
        <v>2</v>
      </c>
      <c r="G274" s="22" t="s">
        <v>184</v>
      </c>
      <c r="H274" s="22">
        <v>3</v>
      </c>
      <c r="I274" s="22">
        <v>12.7</v>
      </c>
      <c r="J274" s="22">
        <v>400</v>
      </c>
      <c r="K274" s="22">
        <v>0.4</v>
      </c>
      <c r="L274" s="20">
        <f t="shared" ref="L274:L275" si="127">K274/0.0083</f>
        <v>48.192771084337352</v>
      </c>
      <c r="M274" s="22">
        <v>2</v>
      </c>
      <c r="N274" s="22">
        <v>10.7</v>
      </c>
      <c r="O274" s="22">
        <v>5</v>
      </c>
      <c r="P274" s="22">
        <v>1</v>
      </c>
      <c r="Q274" s="22">
        <v>4.5999999999999996</v>
      </c>
      <c r="R274" s="22">
        <v>4.3</v>
      </c>
      <c r="S274" s="22">
        <v>4.9000000000000004</v>
      </c>
      <c r="T274" s="22">
        <v>5.3</v>
      </c>
      <c r="U274" s="22">
        <v>19.099999999999998</v>
      </c>
      <c r="V274" s="22">
        <v>4.7749999999999995</v>
      </c>
      <c r="W274" s="22">
        <v>0.2</v>
      </c>
      <c r="X274" s="22">
        <v>4.9749999999999996</v>
      </c>
      <c r="Y274" s="22">
        <v>9.9499999999999993</v>
      </c>
      <c r="Z274" s="14" t="s">
        <v>407</v>
      </c>
      <c r="AA274" s="17" t="s">
        <v>336</v>
      </c>
      <c r="AB274" s="17">
        <v>1</v>
      </c>
      <c r="AD274" s="41">
        <f t="shared" si="118"/>
        <v>24.874999999999996</v>
      </c>
      <c r="AI274" s="58">
        <f t="shared" si="121"/>
        <v>10.191559999999999</v>
      </c>
      <c r="AJ274" s="58">
        <f t="shared" si="122"/>
        <v>-0.24155999999999977</v>
      </c>
      <c r="AL274" s="55">
        <f t="shared" si="123"/>
        <v>25.750399999999999</v>
      </c>
      <c r="AM274" s="55">
        <f t="shared" si="124"/>
        <v>10.30016</v>
      </c>
      <c r="AN274" s="55">
        <f t="shared" si="125"/>
        <v>-0.35016000000000069</v>
      </c>
      <c r="AO274" s="55">
        <f t="shared" si="126"/>
        <v>1.0351919597989952E-2</v>
      </c>
    </row>
    <row r="275" spans="1:41" ht="28.8" x14ac:dyDescent="0.3">
      <c r="A275" s="11">
        <v>0</v>
      </c>
      <c r="B275" s="19">
        <v>175</v>
      </c>
      <c r="C275" s="16" t="s">
        <v>391</v>
      </c>
      <c r="D275" s="22">
        <v>0</v>
      </c>
      <c r="E275" s="16" t="s">
        <v>38</v>
      </c>
      <c r="F275" s="22">
        <v>2</v>
      </c>
      <c r="G275" s="22" t="s">
        <v>184</v>
      </c>
      <c r="H275" s="22">
        <v>3</v>
      </c>
      <c r="I275" s="22">
        <v>12.6</v>
      </c>
      <c r="J275" s="22">
        <v>370</v>
      </c>
      <c r="K275" s="22">
        <v>0.37</v>
      </c>
      <c r="L275" s="20">
        <f t="shared" si="127"/>
        <v>44.578313253012048</v>
      </c>
      <c r="M275" s="22">
        <v>2</v>
      </c>
      <c r="N275" s="22">
        <v>10.6</v>
      </c>
      <c r="O275" s="22">
        <v>10</v>
      </c>
      <c r="P275" s="22">
        <v>1</v>
      </c>
      <c r="Q275" s="22">
        <v>4.2</v>
      </c>
      <c r="R275" s="22">
        <v>4.8</v>
      </c>
      <c r="S275" s="22">
        <v>4.7</v>
      </c>
      <c r="T275" s="22">
        <v>4.3</v>
      </c>
      <c r="U275" s="22">
        <v>18</v>
      </c>
      <c r="V275" s="22">
        <v>4.5</v>
      </c>
      <c r="W275" s="22">
        <v>0.185</v>
      </c>
      <c r="X275" s="22">
        <v>4.6849999999999996</v>
      </c>
      <c r="Y275" s="22">
        <v>9.3699999999999992</v>
      </c>
      <c r="Z275" s="14" t="s">
        <v>408</v>
      </c>
      <c r="AA275" s="17" t="s">
        <v>336</v>
      </c>
      <c r="AB275" s="17">
        <v>1</v>
      </c>
      <c r="AD275" s="41">
        <f t="shared" si="118"/>
        <v>25.324324324324323</v>
      </c>
      <c r="AI275" s="58">
        <f t="shared" si="121"/>
        <v>9.6263878999999992</v>
      </c>
      <c r="AJ275" s="58">
        <f t="shared" si="122"/>
        <v>-0.2563879</v>
      </c>
      <c r="AL275" s="55">
        <f t="shared" si="123"/>
        <v>26.460265999999997</v>
      </c>
      <c r="AM275" s="55">
        <f t="shared" si="124"/>
        <v>9.7902984199999992</v>
      </c>
      <c r="AN275" s="55">
        <f t="shared" si="125"/>
        <v>-0.42029841999999995</v>
      </c>
      <c r="AO275" s="55">
        <f t="shared" si="126"/>
        <v>1.0448557545357524E-2</v>
      </c>
    </row>
    <row r="276" spans="1:41" ht="28.8" hidden="1" x14ac:dyDescent="0.3">
      <c r="A276" s="11">
        <v>0</v>
      </c>
      <c r="B276" s="19">
        <v>176</v>
      </c>
      <c r="C276" s="16" t="s">
        <v>391</v>
      </c>
      <c r="D276" s="22">
        <v>0</v>
      </c>
      <c r="E276" s="16" t="s">
        <v>27</v>
      </c>
      <c r="F276" s="22">
        <v>1</v>
      </c>
      <c r="G276" s="22" t="s">
        <v>28</v>
      </c>
      <c r="H276" s="22">
        <v>4</v>
      </c>
      <c r="I276" s="22">
        <v>18</v>
      </c>
      <c r="J276" s="22">
        <v>1127</v>
      </c>
      <c r="K276" s="22">
        <v>1.127</v>
      </c>
      <c r="L276" s="20">
        <f>K276/0.011</f>
        <v>102.45454545454547</v>
      </c>
      <c r="M276" s="22">
        <v>4</v>
      </c>
      <c r="N276" s="22">
        <v>14</v>
      </c>
      <c r="O276" s="22">
        <v>10</v>
      </c>
      <c r="P276" s="22">
        <v>3</v>
      </c>
      <c r="Q276" s="22">
        <v>9.5</v>
      </c>
      <c r="R276" s="22">
        <v>9.5</v>
      </c>
      <c r="S276" s="22">
        <v>8</v>
      </c>
      <c r="T276" s="22">
        <v>10.6</v>
      </c>
      <c r="U276" s="22">
        <v>37.6</v>
      </c>
      <c r="V276" s="22">
        <v>9.4</v>
      </c>
      <c r="W276" s="22">
        <v>0.5635</v>
      </c>
      <c r="X276" s="22">
        <v>9.9634999999999998</v>
      </c>
      <c r="Y276" s="22">
        <v>19.927</v>
      </c>
      <c r="Z276" s="14" t="s">
        <v>409</v>
      </c>
      <c r="AA276" s="17" t="s">
        <v>336</v>
      </c>
      <c r="AB276" s="17">
        <v>1</v>
      </c>
      <c r="AD276" s="41">
        <f t="shared" si="118"/>
        <v>17.68145519077196</v>
      </c>
      <c r="AI276" s="58">
        <f t="shared" si="121"/>
        <v>18.819492038999996</v>
      </c>
      <c r="AJ276" s="58">
        <f t="shared" si="122"/>
        <v>1.1075079610000031</v>
      </c>
      <c r="AL276" s="55">
        <f t="shared" si="123"/>
        <v>18.531130059999999</v>
      </c>
      <c r="AM276" s="55">
        <f t="shared" si="124"/>
        <v>20.884583577619999</v>
      </c>
      <c r="AN276" s="55">
        <f t="shared" si="125"/>
        <v>-0.95758357761999946</v>
      </c>
      <c r="AO276" s="55">
        <f t="shared" si="126"/>
        <v>1.0480545780910322E-2</v>
      </c>
    </row>
    <row r="277" spans="1:41" ht="28.8" x14ac:dyDescent="0.3">
      <c r="A277" s="11">
        <v>0</v>
      </c>
      <c r="B277" s="19">
        <v>177</v>
      </c>
      <c r="C277" s="16" t="s">
        <v>391</v>
      </c>
      <c r="D277" s="22">
        <v>30</v>
      </c>
      <c r="E277" s="16" t="s">
        <v>38</v>
      </c>
      <c r="F277" s="22">
        <v>2</v>
      </c>
      <c r="G277" s="22" t="s">
        <v>205</v>
      </c>
      <c r="H277" s="22">
        <v>2</v>
      </c>
      <c r="I277" s="22">
        <v>10.199999999999999</v>
      </c>
      <c r="J277" s="22">
        <v>330</v>
      </c>
      <c r="K277" s="22">
        <v>0.33</v>
      </c>
      <c r="L277" s="20">
        <f t="shared" ref="L277:L279" si="128">K277/0.006</f>
        <v>55</v>
      </c>
      <c r="M277" s="22">
        <v>3.5</v>
      </c>
      <c r="N277" s="22">
        <v>6.6999999999999993</v>
      </c>
      <c r="O277" s="22">
        <v>10</v>
      </c>
      <c r="P277" s="22">
        <v>1</v>
      </c>
      <c r="Q277" s="22">
        <v>2.9</v>
      </c>
      <c r="R277" s="22">
        <v>4.0999999999999996</v>
      </c>
      <c r="S277" s="22">
        <v>4</v>
      </c>
      <c r="T277" s="22">
        <v>3.3</v>
      </c>
      <c r="U277" s="22">
        <v>14.3</v>
      </c>
      <c r="V277" s="22">
        <v>3.5750000000000002</v>
      </c>
      <c r="W277" s="22">
        <v>0.16500000000000001</v>
      </c>
      <c r="X277" s="22">
        <v>3.74</v>
      </c>
      <c r="Y277" s="22">
        <v>7.48</v>
      </c>
      <c r="Z277" s="16" t="s">
        <v>410</v>
      </c>
      <c r="AA277" s="17" t="s">
        <v>336</v>
      </c>
      <c r="AB277" s="17">
        <v>1</v>
      </c>
      <c r="AD277" s="41">
        <f t="shared" si="118"/>
        <v>22.666666666666668</v>
      </c>
      <c r="AI277" s="58">
        <f t="shared" si="121"/>
        <v>8.8470399000000004</v>
      </c>
      <c r="AJ277" s="58">
        <f t="shared" si="122"/>
        <v>-1.3670399</v>
      </c>
      <c r="AL277" s="55">
        <f t="shared" si="123"/>
        <v>27.457545999999997</v>
      </c>
      <c r="AM277" s="55">
        <f t="shared" si="124"/>
        <v>9.0609901799999992</v>
      </c>
      <c r="AN277" s="55">
        <f t="shared" si="125"/>
        <v>-1.5809901799999988</v>
      </c>
      <c r="AO277" s="55">
        <f t="shared" si="126"/>
        <v>1.2113623235294114E-2</v>
      </c>
    </row>
    <row r="278" spans="1:41" ht="28.8" x14ac:dyDescent="0.3">
      <c r="A278" s="11">
        <v>0</v>
      </c>
      <c r="B278" s="19">
        <v>178</v>
      </c>
      <c r="C278" s="16" t="s">
        <v>391</v>
      </c>
      <c r="D278" s="22">
        <v>30</v>
      </c>
      <c r="E278" s="16" t="s">
        <v>38</v>
      </c>
      <c r="F278" s="22">
        <v>2</v>
      </c>
      <c r="G278" s="22" t="s">
        <v>205</v>
      </c>
      <c r="H278" s="22">
        <v>2</v>
      </c>
      <c r="I278" s="22">
        <v>10.1</v>
      </c>
      <c r="J278" s="22">
        <v>345</v>
      </c>
      <c r="K278" s="22">
        <v>0.34499999999999997</v>
      </c>
      <c r="L278" s="20">
        <f t="shared" si="128"/>
        <v>57.499999999999993</v>
      </c>
      <c r="M278" s="22">
        <v>2.8</v>
      </c>
      <c r="N278" s="22">
        <v>7.3</v>
      </c>
      <c r="O278" s="22">
        <v>10</v>
      </c>
      <c r="P278" s="22">
        <v>1</v>
      </c>
      <c r="Q278" s="22">
        <v>4.8</v>
      </c>
      <c r="R278" s="22">
        <v>4.2</v>
      </c>
      <c r="S278" s="22">
        <v>3.7</v>
      </c>
      <c r="T278" s="22">
        <v>3.6</v>
      </c>
      <c r="U278" s="22">
        <v>16.3</v>
      </c>
      <c r="V278" s="22">
        <v>4.0750000000000002</v>
      </c>
      <c r="W278" s="22">
        <v>0.17249999999999999</v>
      </c>
      <c r="X278" s="22">
        <v>4.2475000000000005</v>
      </c>
      <c r="Y278" s="22">
        <v>8.495000000000001</v>
      </c>
      <c r="Z278" s="14" t="s">
        <v>411</v>
      </c>
      <c r="AA278" s="17" t="s">
        <v>336</v>
      </c>
      <c r="AB278" s="17">
        <v>1</v>
      </c>
      <c r="AD278" s="41">
        <f t="shared" si="118"/>
        <v>24.623188405797105</v>
      </c>
      <c r="AI278" s="58">
        <f t="shared" si="121"/>
        <v>9.1427487749999994</v>
      </c>
      <c r="AJ278" s="58">
        <f t="shared" si="122"/>
        <v>-0.64774877499999839</v>
      </c>
      <c r="AL278" s="55">
        <f t="shared" si="123"/>
        <v>27.076763499999998</v>
      </c>
      <c r="AM278" s="55">
        <f t="shared" si="124"/>
        <v>9.3414834074999984</v>
      </c>
      <c r="AN278" s="55">
        <f t="shared" si="125"/>
        <v>-0.8464834074999974</v>
      </c>
      <c r="AO278" s="55">
        <f t="shared" si="126"/>
        <v>1.0996448978811062E-2</v>
      </c>
    </row>
    <row r="279" spans="1:41" ht="28.8" x14ac:dyDescent="0.3">
      <c r="A279" s="11">
        <v>0</v>
      </c>
      <c r="B279" s="19">
        <v>179</v>
      </c>
      <c r="C279" s="16" t="s">
        <v>391</v>
      </c>
      <c r="D279" s="22">
        <v>0</v>
      </c>
      <c r="E279" s="16" t="s">
        <v>38</v>
      </c>
      <c r="F279" s="22">
        <v>2</v>
      </c>
      <c r="G279" s="22" t="s">
        <v>205</v>
      </c>
      <c r="H279" s="22">
        <v>2</v>
      </c>
      <c r="I279" s="22">
        <v>11.6</v>
      </c>
      <c r="J279" s="22">
        <v>356</v>
      </c>
      <c r="K279" s="22">
        <v>0.35599999999999998</v>
      </c>
      <c r="L279" s="20">
        <f t="shared" si="128"/>
        <v>59.333333333333329</v>
      </c>
      <c r="M279" s="22">
        <v>4</v>
      </c>
      <c r="N279" s="22">
        <v>7.6</v>
      </c>
      <c r="O279" s="22">
        <v>10</v>
      </c>
      <c r="P279" s="22">
        <v>1</v>
      </c>
      <c r="Q279" s="22">
        <v>5.5</v>
      </c>
      <c r="R279" s="22">
        <v>4.8</v>
      </c>
      <c r="S279" s="22">
        <v>4.7</v>
      </c>
      <c r="T279" s="22">
        <v>4.5999999999999996</v>
      </c>
      <c r="U279" s="22">
        <v>19.600000000000001</v>
      </c>
      <c r="V279" s="22">
        <v>4.9000000000000004</v>
      </c>
      <c r="W279" s="22">
        <v>0.17799999999999999</v>
      </c>
      <c r="X279" s="22">
        <v>5.0780000000000003</v>
      </c>
      <c r="Y279" s="22">
        <v>10.156000000000001</v>
      </c>
      <c r="Z279" s="14" t="s">
        <v>412</v>
      </c>
      <c r="AA279" s="17" t="s">
        <v>336</v>
      </c>
      <c r="AB279" s="17">
        <v>1</v>
      </c>
      <c r="AD279" s="41">
        <f t="shared" si="118"/>
        <v>28.528089887640451</v>
      </c>
      <c r="AI279" s="58">
        <f t="shared" si="121"/>
        <v>9.3569681759999987</v>
      </c>
      <c r="AJ279" s="58">
        <f t="shared" si="122"/>
        <v>0.79903182400000183</v>
      </c>
      <c r="AL279" s="55">
        <f t="shared" si="123"/>
        <v>26.802711039999998</v>
      </c>
      <c r="AM279" s="55">
        <f t="shared" si="124"/>
        <v>9.5417651302399982</v>
      </c>
      <c r="AN279" s="55">
        <f t="shared" si="125"/>
        <v>0.61423486976000241</v>
      </c>
      <c r="AO279" s="55">
        <f t="shared" si="126"/>
        <v>9.3952000100827084E-3</v>
      </c>
    </row>
    <row r="280" spans="1:41" ht="28.8" x14ac:dyDescent="0.3">
      <c r="A280" s="11">
        <v>0</v>
      </c>
      <c r="B280" s="19">
        <v>180</v>
      </c>
      <c r="C280" s="16" t="s">
        <v>391</v>
      </c>
      <c r="D280" s="22">
        <v>0</v>
      </c>
      <c r="E280" s="16" t="s">
        <v>38</v>
      </c>
      <c r="F280" s="22">
        <v>2</v>
      </c>
      <c r="G280" s="22" t="s">
        <v>184</v>
      </c>
      <c r="H280" s="22">
        <v>3</v>
      </c>
      <c r="I280" s="22">
        <v>16.7</v>
      </c>
      <c r="J280" s="22">
        <v>605</v>
      </c>
      <c r="K280" s="22">
        <v>0.60499999999999998</v>
      </c>
      <c r="L280" s="20">
        <f t="shared" ref="L280:L281" si="129">K280/0.0083</f>
        <v>72.891566265060234</v>
      </c>
      <c r="M280" s="22">
        <v>4</v>
      </c>
      <c r="N280" s="22">
        <v>12.7</v>
      </c>
      <c r="O280" s="22">
        <v>10</v>
      </c>
      <c r="P280" s="22">
        <v>1</v>
      </c>
      <c r="Q280" s="22">
        <v>6.2</v>
      </c>
      <c r="R280" s="22">
        <v>7</v>
      </c>
      <c r="S280" s="22">
        <v>7</v>
      </c>
      <c r="T280" s="22">
        <v>3.7</v>
      </c>
      <c r="U280" s="22">
        <v>23.9</v>
      </c>
      <c r="V280" s="22">
        <v>5.9749999999999996</v>
      </c>
      <c r="W280" s="22">
        <v>0.30249999999999999</v>
      </c>
      <c r="X280" s="22">
        <v>6.2774999999999999</v>
      </c>
      <c r="Y280" s="22">
        <v>12.555</v>
      </c>
      <c r="Z280" s="14" t="s">
        <v>413</v>
      </c>
      <c r="AA280" s="17" t="s">
        <v>336</v>
      </c>
      <c r="AB280" s="17">
        <v>1</v>
      </c>
      <c r="AD280" s="41">
        <f t="shared" si="118"/>
        <v>20.75206611570248</v>
      </c>
      <c r="AI280" s="58">
        <f t="shared" si="121"/>
        <v>13.609925775000001</v>
      </c>
      <c r="AJ280" s="58">
        <f t="shared" si="122"/>
        <v>-1.054925775000001</v>
      </c>
      <c r="AL280" s="55">
        <f t="shared" si="123"/>
        <v>21.773543499999999</v>
      </c>
      <c r="AM280" s="55">
        <f t="shared" si="124"/>
        <v>13.172993817499998</v>
      </c>
      <c r="AN280" s="55">
        <f t="shared" si="125"/>
        <v>-0.6179938174999986</v>
      </c>
      <c r="AO280" s="55">
        <f t="shared" si="126"/>
        <v>1.0492229245320587E-2</v>
      </c>
    </row>
    <row r="281" spans="1:41" ht="28.8" x14ac:dyDescent="0.3">
      <c r="A281" s="11">
        <v>0</v>
      </c>
      <c r="B281" s="19">
        <v>181</v>
      </c>
      <c r="C281" s="16" t="s">
        <v>391</v>
      </c>
      <c r="D281" s="22">
        <v>0</v>
      </c>
      <c r="E281" s="16" t="s">
        <v>38</v>
      </c>
      <c r="F281" s="22">
        <v>2</v>
      </c>
      <c r="G281" s="22" t="s">
        <v>184</v>
      </c>
      <c r="H281" s="22">
        <v>3</v>
      </c>
      <c r="I281" s="22">
        <v>16</v>
      </c>
      <c r="J281" s="22">
        <v>467</v>
      </c>
      <c r="K281" s="22">
        <v>0.46700000000000003</v>
      </c>
      <c r="L281" s="20">
        <f t="shared" si="129"/>
        <v>56.265060240963855</v>
      </c>
      <c r="M281" s="22">
        <v>4</v>
      </c>
      <c r="N281" s="22">
        <v>12</v>
      </c>
      <c r="O281" s="22">
        <v>10</v>
      </c>
      <c r="P281" s="22">
        <v>1</v>
      </c>
      <c r="Q281" s="22">
        <v>5.8</v>
      </c>
      <c r="R281" s="22">
        <v>5.4</v>
      </c>
      <c r="S281" s="22">
        <v>6.3</v>
      </c>
      <c r="T281" s="22">
        <v>5.0999999999999996</v>
      </c>
      <c r="U281" s="22">
        <v>22.6</v>
      </c>
      <c r="V281" s="22">
        <v>5.65</v>
      </c>
      <c r="W281" s="22">
        <v>0.23350000000000001</v>
      </c>
      <c r="X281" s="22">
        <v>5.8835000000000006</v>
      </c>
      <c r="Y281" s="22">
        <v>11.767000000000001</v>
      </c>
      <c r="Z281" s="14" t="s">
        <v>414</v>
      </c>
      <c r="AA281" s="17" t="s">
        <v>336</v>
      </c>
      <c r="AB281" s="17">
        <v>1</v>
      </c>
      <c r="AD281" s="41">
        <f t="shared" si="118"/>
        <v>25.197002141327623</v>
      </c>
      <c r="AI281" s="58">
        <f t="shared" si="121"/>
        <v>11.393928399</v>
      </c>
      <c r="AJ281" s="58">
        <f t="shared" si="122"/>
        <v>0.37307160100000125</v>
      </c>
      <c r="AL281" s="55">
        <f t="shared" si="123"/>
        <v>24.282924459999997</v>
      </c>
      <c r="AM281" s="55">
        <f t="shared" si="124"/>
        <v>11.34012572282</v>
      </c>
      <c r="AN281" s="55">
        <f t="shared" si="125"/>
        <v>0.42687427718000137</v>
      </c>
      <c r="AO281" s="55">
        <f t="shared" si="126"/>
        <v>9.6372276050140215E-3</v>
      </c>
    </row>
    <row r="282" spans="1:41" ht="28.8" x14ac:dyDescent="0.3">
      <c r="A282" s="11">
        <v>0</v>
      </c>
      <c r="B282" s="19">
        <v>182</v>
      </c>
      <c r="C282" s="16" t="s">
        <v>391</v>
      </c>
      <c r="D282" s="22">
        <v>5</v>
      </c>
      <c r="E282" s="16" t="s">
        <v>430</v>
      </c>
      <c r="F282" s="22">
        <v>4</v>
      </c>
      <c r="G282" s="22" t="s">
        <v>184</v>
      </c>
      <c r="H282" s="22">
        <v>3</v>
      </c>
      <c r="I282" s="22">
        <v>13.8</v>
      </c>
      <c r="J282" s="22">
        <v>467</v>
      </c>
      <c r="K282" s="22">
        <v>0.46700000000000003</v>
      </c>
      <c r="L282" s="61">
        <f>K282/0.00956</f>
        <v>48.84937238493724</v>
      </c>
      <c r="M282" s="22">
        <v>4</v>
      </c>
      <c r="N282" s="22">
        <v>9.8000000000000007</v>
      </c>
      <c r="O282" s="22">
        <v>10</v>
      </c>
      <c r="P282" s="22">
        <v>1</v>
      </c>
      <c r="Q282" s="22">
        <v>5.3</v>
      </c>
      <c r="R282" s="22">
        <v>5.5</v>
      </c>
      <c r="S282" s="22">
        <v>4.9000000000000004</v>
      </c>
      <c r="T282" s="22">
        <v>6.1</v>
      </c>
      <c r="U282" s="22">
        <v>21.8</v>
      </c>
      <c r="V282" s="22">
        <v>5.45</v>
      </c>
      <c r="W282" s="22">
        <v>0.23350000000000001</v>
      </c>
      <c r="X282" s="22">
        <v>5.6835000000000004</v>
      </c>
      <c r="Y282" s="22">
        <v>11.367000000000001</v>
      </c>
      <c r="Z282" s="14" t="s">
        <v>415</v>
      </c>
      <c r="AA282" s="17" t="s">
        <v>336</v>
      </c>
      <c r="AB282" s="17">
        <v>1</v>
      </c>
      <c r="AD282" s="41">
        <f t="shared" si="118"/>
        <v>24.340471092077088</v>
      </c>
      <c r="AI282" s="58">
        <f t="shared" si="121"/>
        <v>11.393928399</v>
      </c>
      <c r="AJ282" s="58">
        <f t="shared" si="122"/>
        <v>-2.6928398999999104E-2</v>
      </c>
      <c r="AL282" s="55">
        <f t="shared" si="123"/>
        <v>24.282924459999997</v>
      </c>
      <c r="AM282" s="55">
        <f t="shared" si="124"/>
        <v>11.34012572282</v>
      </c>
      <c r="AN282" s="55">
        <f t="shared" si="125"/>
        <v>2.6874277180001016E-2</v>
      </c>
      <c r="AO282" s="55">
        <f t="shared" si="126"/>
        <v>9.9763576342218677E-3</v>
      </c>
    </row>
    <row r="283" spans="1:41" ht="28.8" x14ac:dyDescent="0.3">
      <c r="A283" s="11">
        <v>0</v>
      </c>
      <c r="B283" s="19">
        <v>183</v>
      </c>
      <c r="C283" s="16" t="s">
        <v>391</v>
      </c>
      <c r="D283" s="22">
        <v>15</v>
      </c>
      <c r="E283" s="16" t="s">
        <v>38</v>
      </c>
      <c r="F283" s="22">
        <v>2</v>
      </c>
      <c r="G283" s="22" t="s">
        <v>205</v>
      </c>
      <c r="H283" s="22">
        <v>2</v>
      </c>
      <c r="I283" s="22">
        <v>8.1</v>
      </c>
      <c r="J283" s="22">
        <v>270</v>
      </c>
      <c r="K283" s="22">
        <v>0.27</v>
      </c>
      <c r="L283" s="20">
        <f t="shared" ref="L283:L286" si="130">K283/0.006</f>
        <v>45</v>
      </c>
      <c r="M283" s="22">
        <v>2</v>
      </c>
      <c r="N283" s="22">
        <v>6.1</v>
      </c>
      <c r="O283" s="22">
        <v>10</v>
      </c>
      <c r="P283" s="22">
        <v>1</v>
      </c>
      <c r="Q283" s="22">
        <v>4.3</v>
      </c>
      <c r="R283" s="22">
        <v>4</v>
      </c>
      <c r="S283" s="22">
        <v>4.5999999999999996</v>
      </c>
      <c r="T283" s="22">
        <v>3.7</v>
      </c>
      <c r="U283" s="22">
        <v>16.600000000000001</v>
      </c>
      <c r="V283" s="22">
        <v>4.1500000000000004</v>
      </c>
      <c r="W283" s="22">
        <v>0.13500000000000001</v>
      </c>
      <c r="X283" s="22">
        <v>4.2850000000000001</v>
      </c>
      <c r="Y283" s="22">
        <v>8.57</v>
      </c>
      <c r="Z283" s="14" t="s">
        <v>416</v>
      </c>
      <c r="AA283" s="17" t="s">
        <v>336</v>
      </c>
      <c r="AB283" s="17">
        <v>1</v>
      </c>
      <c r="AD283" s="41">
        <f t="shared" si="118"/>
        <v>31.74074074074074</v>
      </c>
      <c r="AI283" s="58">
        <f t="shared" si="121"/>
        <v>7.6227639000000007</v>
      </c>
      <c r="AJ283" s="58">
        <f t="shared" si="122"/>
        <v>0.94723609999999958</v>
      </c>
      <c r="AL283" s="55">
        <f t="shared" si="123"/>
        <v>29.062306</v>
      </c>
      <c r="AM283" s="55">
        <f t="shared" si="124"/>
        <v>7.8468226200000002</v>
      </c>
      <c r="AN283" s="55">
        <f t="shared" si="125"/>
        <v>0.72317738000000009</v>
      </c>
      <c r="AO283" s="55">
        <f t="shared" si="126"/>
        <v>9.1561524154025672E-3</v>
      </c>
    </row>
    <row r="284" spans="1:41" ht="28.8" x14ac:dyDescent="0.3">
      <c r="A284" s="11">
        <v>0</v>
      </c>
      <c r="B284" s="19">
        <v>184</v>
      </c>
      <c r="C284" s="16" t="s">
        <v>391</v>
      </c>
      <c r="D284" s="22">
        <v>0</v>
      </c>
      <c r="E284" s="16" t="s">
        <v>38</v>
      </c>
      <c r="F284" s="22">
        <v>2</v>
      </c>
      <c r="G284" s="22" t="s">
        <v>205</v>
      </c>
      <c r="H284" s="22">
        <v>2</v>
      </c>
      <c r="I284" s="22">
        <v>8.3000000000000007</v>
      </c>
      <c r="J284" s="22">
        <v>281</v>
      </c>
      <c r="K284" s="22">
        <v>0.28100000000000003</v>
      </c>
      <c r="L284" s="20">
        <f t="shared" si="130"/>
        <v>46.833333333333336</v>
      </c>
      <c r="M284" s="22">
        <v>3</v>
      </c>
      <c r="N284" s="22">
        <v>5.3000000000000007</v>
      </c>
      <c r="O284" s="22">
        <v>5</v>
      </c>
      <c r="P284" s="22">
        <v>1</v>
      </c>
      <c r="Q284" s="22">
        <v>3.1</v>
      </c>
      <c r="R284" s="22">
        <v>2.5</v>
      </c>
      <c r="S284" s="22">
        <v>3.2</v>
      </c>
      <c r="T284" s="22">
        <v>3.2</v>
      </c>
      <c r="U284" s="22">
        <v>12</v>
      </c>
      <c r="V284" s="22">
        <v>3</v>
      </c>
      <c r="W284" s="22">
        <v>0.14050000000000001</v>
      </c>
      <c r="X284" s="22">
        <v>3.1404999999999998</v>
      </c>
      <c r="Y284" s="22">
        <v>6.2809999999999997</v>
      </c>
      <c r="Z284" s="14" t="s">
        <v>417</v>
      </c>
      <c r="AA284" s="17" t="s">
        <v>336</v>
      </c>
      <c r="AB284" s="17">
        <v>1</v>
      </c>
      <c r="AD284" s="41">
        <f t="shared" si="118"/>
        <v>22.352313167259783</v>
      </c>
      <c r="AI284" s="58">
        <f t="shared" si="121"/>
        <v>7.8521781510000004</v>
      </c>
      <c r="AJ284" s="58">
        <f t="shared" si="122"/>
        <v>-1.5711781510000007</v>
      </c>
      <c r="AL284" s="55">
        <f t="shared" si="123"/>
        <v>28.758322539999998</v>
      </c>
      <c r="AM284" s="55">
        <f t="shared" si="124"/>
        <v>8.0810886337400003</v>
      </c>
      <c r="AN284" s="55">
        <f t="shared" si="125"/>
        <v>-1.8000886337400006</v>
      </c>
      <c r="AO284" s="55">
        <f t="shared" si="126"/>
        <v>1.286592681697182E-2</v>
      </c>
    </row>
    <row r="285" spans="1:41" ht="28.8" x14ac:dyDescent="0.3">
      <c r="A285" s="11">
        <v>0</v>
      </c>
      <c r="B285" s="19">
        <v>185</v>
      </c>
      <c r="C285" s="16" t="s">
        <v>391</v>
      </c>
      <c r="D285" s="22">
        <v>0</v>
      </c>
      <c r="E285" s="16" t="s">
        <v>38</v>
      </c>
      <c r="F285" s="22">
        <v>2</v>
      </c>
      <c r="G285" s="22" t="s">
        <v>205</v>
      </c>
      <c r="H285" s="22">
        <v>2</v>
      </c>
      <c r="I285" s="22">
        <v>10.3</v>
      </c>
      <c r="J285" s="22">
        <v>282</v>
      </c>
      <c r="K285" s="22">
        <v>0.28199999999999997</v>
      </c>
      <c r="L285" s="20">
        <f t="shared" si="130"/>
        <v>46.999999999999993</v>
      </c>
      <c r="M285" s="22">
        <v>2.5</v>
      </c>
      <c r="N285" s="22">
        <v>7.8000000000000007</v>
      </c>
      <c r="O285" s="22">
        <v>5</v>
      </c>
      <c r="P285" s="22">
        <v>1</v>
      </c>
      <c r="Q285" s="22">
        <v>3.5</v>
      </c>
      <c r="R285" s="22">
        <v>4.2</v>
      </c>
      <c r="S285" s="22">
        <v>4.7</v>
      </c>
      <c r="T285" s="22">
        <v>4.5999999999999996</v>
      </c>
      <c r="U285" s="22">
        <v>17</v>
      </c>
      <c r="V285" s="22">
        <v>4.25</v>
      </c>
      <c r="W285" s="22">
        <v>0.14099999999999999</v>
      </c>
      <c r="X285" s="22">
        <v>4.391</v>
      </c>
      <c r="Y285" s="22">
        <v>8.782</v>
      </c>
      <c r="Z285" s="14" t="s">
        <v>418</v>
      </c>
      <c r="AA285" s="17" t="s">
        <v>336</v>
      </c>
      <c r="AB285" s="17">
        <v>1</v>
      </c>
      <c r="AD285" s="41">
        <f t="shared" si="118"/>
        <v>31.141843971631207</v>
      </c>
      <c r="AI285" s="58">
        <f t="shared" si="121"/>
        <v>7.8729234839999993</v>
      </c>
      <c r="AJ285" s="58">
        <f t="shared" si="122"/>
        <v>0.90907651600000072</v>
      </c>
      <c r="AL285" s="55">
        <f t="shared" si="123"/>
        <v>28.730905359999998</v>
      </c>
      <c r="AM285" s="55">
        <f t="shared" si="124"/>
        <v>8.1021153115199986</v>
      </c>
      <c r="AN285" s="55">
        <f t="shared" si="125"/>
        <v>0.67988468848000139</v>
      </c>
      <c r="AO285" s="55">
        <f t="shared" si="126"/>
        <v>9.2258202135276687E-3</v>
      </c>
    </row>
    <row r="286" spans="1:41" ht="28.8" x14ac:dyDescent="0.3">
      <c r="A286" s="11">
        <v>0</v>
      </c>
      <c r="B286" s="19">
        <v>186</v>
      </c>
      <c r="C286" s="16" t="s">
        <v>391</v>
      </c>
      <c r="D286" s="22">
        <v>7</v>
      </c>
      <c r="E286" s="16" t="s">
        <v>38</v>
      </c>
      <c r="F286" s="22">
        <v>2</v>
      </c>
      <c r="G286" s="22" t="s">
        <v>205</v>
      </c>
      <c r="H286" s="22">
        <v>2</v>
      </c>
      <c r="I286" s="22">
        <v>10.9</v>
      </c>
      <c r="J286" s="22">
        <v>312</v>
      </c>
      <c r="K286" s="22">
        <v>0.312</v>
      </c>
      <c r="L286" s="20">
        <f t="shared" si="130"/>
        <v>52</v>
      </c>
      <c r="M286" s="22">
        <v>2.5</v>
      </c>
      <c r="N286" s="22">
        <v>8.4</v>
      </c>
      <c r="O286" s="22">
        <v>10</v>
      </c>
      <c r="P286" s="22">
        <v>1</v>
      </c>
      <c r="Q286" s="22">
        <v>4.5999999999999996</v>
      </c>
      <c r="R286" s="22">
        <v>3.9</v>
      </c>
      <c r="S286" s="22">
        <v>4.4000000000000004</v>
      </c>
      <c r="T286" s="22">
        <v>4.4000000000000004</v>
      </c>
      <c r="U286" s="22">
        <v>17.3</v>
      </c>
      <c r="V286" s="22">
        <v>4.3250000000000002</v>
      </c>
      <c r="W286" s="22">
        <v>0.156</v>
      </c>
      <c r="X286" s="22">
        <v>4.4809999999999999</v>
      </c>
      <c r="Y286" s="22">
        <v>8.9619999999999997</v>
      </c>
      <c r="Z286" s="14" t="s">
        <v>419</v>
      </c>
      <c r="AA286" s="17" t="s">
        <v>336</v>
      </c>
      <c r="AB286" s="17">
        <v>1</v>
      </c>
      <c r="AD286" s="41">
        <f t="shared" si="118"/>
        <v>28.724358974358974</v>
      </c>
      <c r="AI286" s="58">
        <f t="shared" si="121"/>
        <v>8.4867191039999987</v>
      </c>
      <c r="AJ286" s="58">
        <f t="shared" si="122"/>
        <v>0.47528089600000101</v>
      </c>
      <c r="AL286" s="55">
        <f t="shared" si="123"/>
        <v>27.925260159999997</v>
      </c>
      <c r="AM286" s="55">
        <f t="shared" si="124"/>
        <v>8.7126811699199997</v>
      </c>
      <c r="AN286" s="55">
        <f t="shared" si="125"/>
        <v>0.24931883008</v>
      </c>
      <c r="AO286" s="55">
        <f t="shared" si="126"/>
        <v>9.7218044743584003E-3</v>
      </c>
    </row>
    <row r="287" spans="1:41" ht="28.8" x14ac:dyDescent="0.3">
      <c r="A287" s="11">
        <v>0</v>
      </c>
      <c r="B287" s="19">
        <v>187</v>
      </c>
      <c r="C287" s="16" t="s">
        <v>391</v>
      </c>
      <c r="D287" s="22">
        <v>5</v>
      </c>
      <c r="E287" s="16" t="s">
        <v>38</v>
      </c>
      <c r="F287" s="22">
        <v>2</v>
      </c>
      <c r="G287" s="22" t="s">
        <v>184</v>
      </c>
      <c r="H287" s="22">
        <v>3</v>
      </c>
      <c r="I287" s="22">
        <v>15.1</v>
      </c>
      <c r="J287" s="22">
        <v>531</v>
      </c>
      <c r="K287" s="22">
        <v>0.53100000000000003</v>
      </c>
      <c r="L287" s="20">
        <f t="shared" ref="L287:L288" si="131">K287/0.0083</f>
        <v>63.975903614457835</v>
      </c>
      <c r="M287" s="22">
        <v>4</v>
      </c>
      <c r="N287" s="22">
        <v>11.1</v>
      </c>
      <c r="O287" s="22">
        <v>10</v>
      </c>
      <c r="P287" s="22">
        <v>1</v>
      </c>
      <c r="Q287" s="22">
        <v>5.9</v>
      </c>
      <c r="R287" s="22">
        <v>6</v>
      </c>
      <c r="S287" s="22">
        <v>6.4</v>
      </c>
      <c r="T287" s="22">
        <v>5.4</v>
      </c>
      <c r="U287" s="22">
        <v>23.700000000000003</v>
      </c>
      <c r="V287" s="22">
        <v>5.9250000000000007</v>
      </c>
      <c r="W287" s="22">
        <v>0.26550000000000001</v>
      </c>
      <c r="X287" s="22">
        <v>6.190500000000001</v>
      </c>
      <c r="Y287" s="22">
        <v>12.381000000000002</v>
      </c>
      <c r="Z287" s="14" t="s">
        <v>420</v>
      </c>
      <c r="AA287" s="17" t="s">
        <v>336</v>
      </c>
      <c r="AB287" s="17">
        <v>1</v>
      </c>
      <c r="AD287" s="41">
        <f t="shared" si="118"/>
        <v>23.316384180790962</v>
      </c>
      <c r="AI287" s="58">
        <f t="shared" si="121"/>
        <v>12.465251151</v>
      </c>
      <c r="AJ287" s="58">
        <f t="shared" si="122"/>
        <v>-8.4251150999998359E-2</v>
      </c>
      <c r="AL287" s="55">
        <f t="shared" si="123"/>
        <v>23.033242539999996</v>
      </c>
      <c r="AM287" s="55">
        <f t="shared" si="124"/>
        <v>12.230651788739999</v>
      </c>
      <c r="AN287" s="55">
        <f t="shared" si="125"/>
        <v>0.15034821126000253</v>
      </c>
      <c r="AO287" s="55">
        <f t="shared" si="126"/>
        <v>9.8785653733462538E-3</v>
      </c>
    </row>
    <row r="288" spans="1:41" ht="28.8" x14ac:dyDescent="0.3">
      <c r="A288" s="11">
        <v>0</v>
      </c>
      <c r="B288" s="19">
        <v>188</v>
      </c>
      <c r="C288" s="16" t="s">
        <v>391</v>
      </c>
      <c r="D288" s="22">
        <v>5</v>
      </c>
      <c r="E288" s="16" t="s">
        <v>38</v>
      </c>
      <c r="F288" s="22">
        <v>2</v>
      </c>
      <c r="G288" s="22" t="s">
        <v>184</v>
      </c>
      <c r="H288" s="22">
        <v>3</v>
      </c>
      <c r="I288" s="22">
        <v>12.7</v>
      </c>
      <c r="J288" s="22">
        <v>429</v>
      </c>
      <c r="K288" s="22">
        <v>0.42899999999999999</v>
      </c>
      <c r="L288" s="20">
        <f t="shared" si="131"/>
        <v>51.686746987951807</v>
      </c>
      <c r="M288" s="22">
        <v>5</v>
      </c>
      <c r="N288" s="22">
        <v>7.6999999999999993</v>
      </c>
      <c r="O288" s="22">
        <v>10</v>
      </c>
      <c r="P288" s="22">
        <v>1</v>
      </c>
      <c r="Q288" s="22">
        <v>4.4000000000000004</v>
      </c>
      <c r="R288" s="22">
        <v>5</v>
      </c>
      <c r="S288" s="22">
        <v>4.7</v>
      </c>
      <c r="T288" s="22">
        <v>4.0999999999999996</v>
      </c>
      <c r="U288" s="22">
        <v>18.200000000000003</v>
      </c>
      <c r="V288" s="22">
        <v>4.5500000000000007</v>
      </c>
      <c r="W288" s="22">
        <v>0.2145</v>
      </c>
      <c r="X288" s="22">
        <v>4.7645000000000008</v>
      </c>
      <c r="Y288" s="22">
        <v>9.5290000000000017</v>
      </c>
      <c r="Z288" s="14" t="s">
        <v>421</v>
      </c>
      <c r="AA288" s="17" t="s">
        <v>336</v>
      </c>
      <c r="AB288" s="17">
        <v>1</v>
      </c>
      <c r="AD288" s="41">
        <f t="shared" si="118"/>
        <v>22.212121212121218</v>
      </c>
      <c r="AI288" s="58">
        <f t="shared" si="121"/>
        <v>10.722136430999999</v>
      </c>
      <c r="AJ288" s="58">
        <f t="shared" si="122"/>
        <v>-1.1931364309999974</v>
      </c>
      <c r="AL288" s="55">
        <f t="shared" si="123"/>
        <v>25.095233739999998</v>
      </c>
      <c r="AM288" s="55">
        <f t="shared" si="124"/>
        <v>10.765855274459998</v>
      </c>
      <c r="AN288" s="55">
        <f t="shared" si="125"/>
        <v>-1.2368552744599963</v>
      </c>
      <c r="AO288" s="55">
        <f t="shared" si="126"/>
        <v>1.1297990633287854E-2</v>
      </c>
    </row>
    <row r="289" spans="1:41" ht="28.8" x14ac:dyDescent="0.3">
      <c r="A289" s="11">
        <v>0</v>
      </c>
      <c r="B289" s="19">
        <v>189</v>
      </c>
      <c r="C289" s="16" t="s">
        <v>391</v>
      </c>
      <c r="D289" s="22">
        <v>10</v>
      </c>
      <c r="E289" s="16" t="s">
        <v>38</v>
      </c>
      <c r="F289" s="22">
        <v>2</v>
      </c>
      <c r="G289" s="22" t="s">
        <v>205</v>
      </c>
      <c r="H289" s="22">
        <v>2</v>
      </c>
      <c r="I289" s="22">
        <v>11</v>
      </c>
      <c r="J289" s="22">
        <v>355</v>
      </c>
      <c r="K289" s="22">
        <v>0.35499999999999998</v>
      </c>
      <c r="L289" s="20">
        <f t="shared" ref="L289:L290" si="132">K289/0.006</f>
        <v>59.166666666666664</v>
      </c>
      <c r="M289" s="22">
        <v>4</v>
      </c>
      <c r="N289" s="22">
        <v>7</v>
      </c>
      <c r="O289" s="22">
        <v>10</v>
      </c>
      <c r="P289" s="22">
        <v>1</v>
      </c>
      <c r="Q289" s="22">
        <v>5.8</v>
      </c>
      <c r="R289" s="22">
        <v>4.2</v>
      </c>
      <c r="S289" s="22">
        <v>4.2</v>
      </c>
      <c r="T289" s="22">
        <v>4.2</v>
      </c>
      <c r="U289" s="22">
        <v>18.399999999999999</v>
      </c>
      <c r="V289" s="22">
        <v>4.5999999999999996</v>
      </c>
      <c r="W289" s="22">
        <v>0.17749999999999999</v>
      </c>
      <c r="X289" s="22">
        <v>4.7774999999999999</v>
      </c>
      <c r="Y289" s="22">
        <v>9.5549999999999997</v>
      </c>
      <c r="Z289" s="14" t="s">
        <v>422</v>
      </c>
      <c r="AA289" s="17" t="s">
        <v>336</v>
      </c>
      <c r="AB289" s="17">
        <v>1</v>
      </c>
      <c r="AD289" s="41">
        <f t="shared" si="118"/>
        <v>26.91549295774648</v>
      </c>
      <c r="AI289" s="58">
        <f t="shared" si="121"/>
        <v>9.3375857749999991</v>
      </c>
      <c r="AJ289" s="58">
        <f t="shared" si="122"/>
        <v>0.21741422500000063</v>
      </c>
      <c r="AL289" s="55">
        <f t="shared" si="123"/>
        <v>26.827443499999998</v>
      </c>
      <c r="AM289" s="55">
        <f t="shared" si="124"/>
        <v>9.5237424424999979</v>
      </c>
      <c r="AN289" s="55">
        <f t="shared" si="125"/>
        <v>3.1257557500001809E-2</v>
      </c>
      <c r="AO289" s="55">
        <f t="shared" si="126"/>
        <v>9.9672867006802713E-3</v>
      </c>
    </row>
    <row r="290" spans="1:41" ht="28.8" x14ac:dyDescent="0.3">
      <c r="A290" s="11">
        <v>0</v>
      </c>
      <c r="B290" s="19">
        <v>190</v>
      </c>
      <c r="C290" s="16" t="s">
        <v>391</v>
      </c>
      <c r="D290" s="22">
        <v>1</v>
      </c>
      <c r="E290" s="16" t="s">
        <v>38</v>
      </c>
      <c r="F290" s="22">
        <v>2</v>
      </c>
      <c r="G290" s="22" t="s">
        <v>205</v>
      </c>
      <c r="H290" s="22">
        <v>2</v>
      </c>
      <c r="I290" s="22">
        <v>14.1</v>
      </c>
      <c r="J290" s="22">
        <v>389</v>
      </c>
      <c r="K290" s="22">
        <v>0.38900000000000001</v>
      </c>
      <c r="L290" s="20">
        <f t="shared" si="132"/>
        <v>64.833333333333329</v>
      </c>
      <c r="M290" s="22">
        <v>3</v>
      </c>
      <c r="N290" s="22">
        <v>11.1</v>
      </c>
      <c r="O290" s="22">
        <v>10</v>
      </c>
      <c r="P290" s="22">
        <v>1</v>
      </c>
      <c r="Q290" s="22">
        <v>5.3</v>
      </c>
      <c r="R290" s="22">
        <v>4.9000000000000004</v>
      </c>
      <c r="S290" s="22">
        <v>4.7</v>
      </c>
      <c r="T290" s="22">
        <v>5.0999999999999996</v>
      </c>
      <c r="U290" s="22">
        <v>20</v>
      </c>
      <c r="V290" s="22">
        <v>5</v>
      </c>
      <c r="W290" s="22">
        <v>0.19450000000000001</v>
      </c>
      <c r="X290" s="22">
        <v>5.1944999999999997</v>
      </c>
      <c r="Y290" s="22">
        <v>10.388999999999999</v>
      </c>
      <c r="Z290" s="14" t="s">
        <v>423</v>
      </c>
      <c r="AA290" s="17" t="s">
        <v>336</v>
      </c>
      <c r="AB290" s="17">
        <v>1</v>
      </c>
      <c r="AD290" s="41">
        <f t="shared" si="118"/>
        <v>26.706940874035986</v>
      </c>
      <c r="AI290" s="58">
        <f t="shared" si="121"/>
        <v>9.9862549109999996</v>
      </c>
      <c r="AJ290" s="58">
        <f t="shared" si="122"/>
        <v>0.40274508899999972</v>
      </c>
      <c r="AL290" s="55">
        <f t="shared" si="123"/>
        <v>26.00689294</v>
      </c>
      <c r="AM290" s="55">
        <f t="shared" si="124"/>
        <v>10.116681353660001</v>
      </c>
      <c r="AN290" s="55">
        <f t="shared" si="125"/>
        <v>0.27231864633999869</v>
      </c>
      <c r="AO290" s="55">
        <f t="shared" si="126"/>
        <v>9.7378779032245653E-3</v>
      </c>
    </row>
    <row r="291" spans="1:41" ht="28.8" hidden="1" x14ac:dyDescent="0.3">
      <c r="A291" s="11">
        <v>1</v>
      </c>
      <c r="B291" s="14">
        <v>1</v>
      </c>
      <c r="C291" s="15" t="s">
        <v>424</v>
      </c>
      <c r="D291" s="12">
        <v>1</v>
      </c>
      <c r="E291" s="21" t="s">
        <v>193</v>
      </c>
      <c r="F291" s="7">
        <v>3</v>
      </c>
      <c r="G291" s="7" t="s">
        <v>205</v>
      </c>
      <c r="H291" s="7">
        <v>2</v>
      </c>
      <c r="I291" s="7">
        <v>17.100000000000001</v>
      </c>
      <c r="J291" s="7">
        <v>230</v>
      </c>
      <c r="K291" s="7">
        <v>0.23</v>
      </c>
      <c r="L291" s="61">
        <f t="shared" ref="L291:L292" si="133">K291/0.0078</f>
        <v>29.487179487179489</v>
      </c>
      <c r="M291" s="13">
        <v>1.2</v>
      </c>
      <c r="N291" s="13">
        <v>15.900000000000002</v>
      </c>
      <c r="O291" s="7">
        <v>0</v>
      </c>
      <c r="P291" s="7">
        <v>0</v>
      </c>
      <c r="Q291" s="17">
        <v>4.5999999999999996</v>
      </c>
      <c r="R291" s="17">
        <v>3.5</v>
      </c>
      <c r="S291" s="17">
        <v>3.6</v>
      </c>
      <c r="T291" s="17">
        <v>2.5</v>
      </c>
      <c r="U291" s="28">
        <v>14.2</v>
      </c>
      <c r="V291" s="23">
        <v>3.55</v>
      </c>
      <c r="W291" s="23">
        <v>0.115</v>
      </c>
      <c r="X291" s="23">
        <v>3.665</v>
      </c>
      <c r="Y291" s="23">
        <v>7.33</v>
      </c>
      <c r="Z291" s="17" t="s">
        <v>425</v>
      </c>
      <c r="AA291" s="15" t="s">
        <v>426</v>
      </c>
      <c r="AB291" s="7">
        <v>1</v>
      </c>
      <c r="AC291" s="21" t="s">
        <v>427</v>
      </c>
      <c r="AD291" s="41">
        <f t="shared" si="118"/>
        <v>31.869565217391305</v>
      </c>
      <c r="AI291" s="58">
        <f t="shared" si="121"/>
        <v>6.7697438999999999</v>
      </c>
      <c r="AJ291" s="58">
        <f t="shared" si="122"/>
        <v>0.56025610000000015</v>
      </c>
      <c r="AL291" s="55">
        <f t="shared" si="123"/>
        <v>30.204705999999998</v>
      </c>
      <c r="AM291" s="55">
        <f t="shared" si="124"/>
        <v>6.9470823799999994</v>
      </c>
      <c r="AN291" s="55">
        <f t="shared" si="125"/>
        <v>0.38291762000000062</v>
      </c>
      <c r="AO291" s="55">
        <f t="shared" si="126"/>
        <v>9.4776021555252384E-3</v>
      </c>
    </row>
    <row r="292" spans="1:41" ht="28.8" hidden="1" x14ac:dyDescent="0.3">
      <c r="A292" s="11">
        <v>1</v>
      </c>
      <c r="B292" s="14">
        <v>2</v>
      </c>
      <c r="C292" s="15" t="s">
        <v>424</v>
      </c>
      <c r="D292" s="12">
        <v>1</v>
      </c>
      <c r="E292" s="21" t="s">
        <v>193</v>
      </c>
      <c r="F292" s="7">
        <v>3</v>
      </c>
      <c r="G292" s="7" t="s">
        <v>205</v>
      </c>
      <c r="H292" s="7">
        <v>2</v>
      </c>
      <c r="I292" s="7">
        <v>9.9</v>
      </c>
      <c r="J292" s="7">
        <v>195</v>
      </c>
      <c r="K292" s="7">
        <v>0.19500000000000001</v>
      </c>
      <c r="L292" s="61">
        <f t="shared" si="133"/>
        <v>25.000000000000004</v>
      </c>
      <c r="M292" s="13">
        <v>1.3</v>
      </c>
      <c r="N292" s="13">
        <v>8.6</v>
      </c>
      <c r="O292" s="7">
        <v>0</v>
      </c>
      <c r="P292" s="7">
        <v>0</v>
      </c>
      <c r="Q292" s="17">
        <v>2.6</v>
      </c>
      <c r="R292" s="17">
        <v>2.8</v>
      </c>
      <c r="S292" s="17">
        <v>2.4</v>
      </c>
      <c r="T292" s="17">
        <v>2.7</v>
      </c>
      <c r="U292" s="28">
        <v>10.5</v>
      </c>
      <c r="V292" s="23">
        <v>2.625</v>
      </c>
      <c r="W292" s="23">
        <v>9.7500000000000003E-2</v>
      </c>
      <c r="X292" s="23">
        <v>2.7225000000000001</v>
      </c>
      <c r="Y292" s="23">
        <v>5.4450000000000003</v>
      </c>
      <c r="Z292" s="17" t="s">
        <v>428</v>
      </c>
      <c r="AA292" s="15" t="s">
        <v>426</v>
      </c>
      <c r="AB292" s="7">
        <v>1</v>
      </c>
      <c r="AC292" s="21" t="s">
        <v>427</v>
      </c>
      <c r="AD292" s="41">
        <f t="shared" si="118"/>
        <v>27.923076923076923</v>
      </c>
      <c r="AI292" s="58">
        <f t="shared" si="121"/>
        <v>5.9991777750000006</v>
      </c>
      <c r="AJ292" s="58">
        <f t="shared" si="122"/>
        <v>-0.55417777500000032</v>
      </c>
      <c r="AL292" s="55">
        <f t="shared" si="123"/>
        <v>31.2519235</v>
      </c>
      <c r="AM292" s="55">
        <f t="shared" si="124"/>
        <v>6.0941250825000006</v>
      </c>
      <c r="AN292" s="55">
        <f t="shared" si="125"/>
        <v>-0.64912508250000034</v>
      </c>
      <c r="AO292" s="55">
        <f t="shared" si="126"/>
        <v>1.119214891184573E-2</v>
      </c>
    </row>
    <row r="293" spans="1:41" ht="28.8" hidden="1" x14ac:dyDescent="0.3">
      <c r="A293" s="11">
        <v>1</v>
      </c>
      <c r="B293" s="14">
        <v>3</v>
      </c>
      <c r="C293" s="15" t="s">
        <v>429</v>
      </c>
      <c r="D293" s="12">
        <v>0.4</v>
      </c>
      <c r="E293" s="21" t="s">
        <v>430</v>
      </c>
      <c r="F293" s="7">
        <v>4</v>
      </c>
      <c r="G293" s="7" t="s">
        <v>184</v>
      </c>
      <c r="H293" s="7">
        <v>3</v>
      </c>
      <c r="I293" s="7">
        <v>15.9</v>
      </c>
      <c r="J293" s="7">
        <v>500</v>
      </c>
      <c r="K293" s="7">
        <v>0.5</v>
      </c>
      <c r="L293" s="61">
        <f t="shared" ref="L293:L294" si="134">K293/0.00956</f>
        <v>52.30125523012552</v>
      </c>
      <c r="M293" s="13">
        <v>3.7</v>
      </c>
      <c r="N293" s="13">
        <v>12.2</v>
      </c>
      <c r="O293" s="7">
        <v>10</v>
      </c>
      <c r="P293" s="7">
        <v>2</v>
      </c>
      <c r="Q293" s="17">
        <v>4.8</v>
      </c>
      <c r="R293" s="17">
        <v>5.0999999999999996</v>
      </c>
      <c r="S293" s="17">
        <v>6</v>
      </c>
      <c r="T293" s="17">
        <v>4.3</v>
      </c>
      <c r="U293" s="28">
        <v>20.2</v>
      </c>
      <c r="V293" s="23">
        <v>5.05</v>
      </c>
      <c r="W293" s="23">
        <v>0.25</v>
      </c>
      <c r="X293" s="23">
        <v>5.3</v>
      </c>
      <c r="Y293" s="23">
        <v>10.6</v>
      </c>
      <c r="Z293" s="17" t="s">
        <v>431</v>
      </c>
      <c r="AA293" s="15" t="s">
        <v>426</v>
      </c>
      <c r="AB293" s="7">
        <v>1</v>
      </c>
      <c r="AC293" s="21" t="s">
        <v>432</v>
      </c>
      <c r="AD293" s="41">
        <f t="shared" si="118"/>
        <v>21.2</v>
      </c>
      <c r="AE293" s="26"/>
      <c r="AI293" s="58">
        <f t="shared" si="121"/>
        <v>11.955749999999998</v>
      </c>
      <c r="AJ293" s="58">
        <f t="shared" si="122"/>
        <v>-1.3557499999999987</v>
      </c>
      <c r="AL293" s="55">
        <f t="shared" si="123"/>
        <v>23.619999999999997</v>
      </c>
      <c r="AM293" s="55">
        <f t="shared" si="124"/>
        <v>11.809999999999999</v>
      </c>
      <c r="AN293" s="55">
        <f t="shared" si="125"/>
        <v>-1.2099999999999991</v>
      </c>
      <c r="AO293" s="55">
        <f t="shared" si="126"/>
        <v>1.1141509433962263E-2</v>
      </c>
    </row>
    <row r="294" spans="1:41" ht="28.8" hidden="1" x14ac:dyDescent="0.3">
      <c r="A294" s="11">
        <v>1</v>
      </c>
      <c r="B294" s="14">
        <v>4</v>
      </c>
      <c r="C294" s="15" t="s">
        <v>429</v>
      </c>
      <c r="D294" s="12">
        <v>0.3</v>
      </c>
      <c r="E294" s="21" t="s">
        <v>430</v>
      </c>
      <c r="F294" s="7">
        <v>4</v>
      </c>
      <c r="G294" s="7" t="s">
        <v>28</v>
      </c>
      <c r="H294" s="7">
        <v>4</v>
      </c>
      <c r="I294" s="7">
        <v>18.3</v>
      </c>
      <c r="J294" s="7">
        <v>700</v>
      </c>
      <c r="K294" s="7">
        <v>0.7</v>
      </c>
      <c r="L294" s="61">
        <f t="shared" si="134"/>
        <v>73.221757322175719</v>
      </c>
      <c r="M294" s="13">
        <v>2.9</v>
      </c>
      <c r="N294" s="13">
        <v>15.4</v>
      </c>
      <c r="O294" s="7">
        <v>5</v>
      </c>
      <c r="P294" s="7">
        <v>2</v>
      </c>
      <c r="Q294" s="17">
        <v>6</v>
      </c>
      <c r="R294" s="17">
        <v>6.8</v>
      </c>
      <c r="S294" s="17">
        <v>7</v>
      </c>
      <c r="T294" s="17">
        <v>5.8</v>
      </c>
      <c r="U294" s="28">
        <v>25.6</v>
      </c>
      <c r="V294" s="23">
        <v>6.4</v>
      </c>
      <c r="W294" s="23">
        <v>0.35</v>
      </c>
      <c r="X294" s="23">
        <v>6.75</v>
      </c>
      <c r="Y294" s="23">
        <v>13.5</v>
      </c>
      <c r="Z294" s="22" t="s">
        <v>433</v>
      </c>
      <c r="AA294" s="15" t="s">
        <v>426</v>
      </c>
      <c r="AB294" s="7">
        <v>1</v>
      </c>
      <c r="AC294" s="21" t="s">
        <v>432</v>
      </c>
      <c r="AD294" s="41">
        <f t="shared" si="118"/>
        <v>19.285714285714288</v>
      </c>
      <c r="AE294" s="26"/>
      <c r="AI294" s="58">
        <f t="shared" si="121"/>
        <v>14.93159</v>
      </c>
      <c r="AJ294" s="58">
        <f t="shared" si="122"/>
        <v>-1.4315899999999999</v>
      </c>
      <c r="AL294" s="55">
        <f t="shared" si="123"/>
        <v>20.447599999999994</v>
      </c>
      <c r="AM294" s="55">
        <f t="shared" si="124"/>
        <v>14.313319999999996</v>
      </c>
      <c r="AN294" s="55">
        <f t="shared" si="125"/>
        <v>-0.8133199999999956</v>
      </c>
      <c r="AO294" s="55">
        <f t="shared" si="126"/>
        <v>1.0602459259259256E-2</v>
      </c>
    </row>
    <row r="295" spans="1:41" ht="28.8" hidden="1" x14ac:dyDescent="0.3">
      <c r="A295" s="11">
        <v>1</v>
      </c>
      <c r="B295" s="6">
        <v>5</v>
      </c>
      <c r="C295" s="21" t="s">
        <v>429</v>
      </c>
      <c r="D295" s="12">
        <v>0.3</v>
      </c>
      <c r="E295" s="21" t="s">
        <v>430</v>
      </c>
      <c r="F295" s="7">
        <v>4</v>
      </c>
      <c r="G295" s="7" t="s">
        <v>28</v>
      </c>
      <c r="H295" s="7">
        <v>4</v>
      </c>
      <c r="I295" s="7">
        <v>20.6</v>
      </c>
      <c r="J295" s="7">
        <v>790</v>
      </c>
      <c r="K295" s="7">
        <v>0.79</v>
      </c>
      <c r="L295" s="7"/>
      <c r="M295" s="13">
        <v>4.7</v>
      </c>
      <c r="N295" s="13">
        <v>15.900000000000002</v>
      </c>
      <c r="O295" s="7">
        <v>10</v>
      </c>
      <c r="P295" s="7">
        <v>2</v>
      </c>
      <c r="Q295" s="7">
        <v>7.4</v>
      </c>
      <c r="R295" s="7">
        <v>10.6</v>
      </c>
      <c r="S295" s="7">
        <v>8</v>
      </c>
      <c r="T295" s="7">
        <v>7.5</v>
      </c>
      <c r="U295" s="28">
        <v>33.5</v>
      </c>
      <c r="V295" s="23">
        <v>8.375</v>
      </c>
      <c r="W295" s="23">
        <v>0.39</v>
      </c>
      <c r="X295" s="23">
        <v>8.7650000000000006</v>
      </c>
      <c r="Y295" s="23">
        <v>17.53</v>
      </c>
      <c r="Z295" s="5" t="s">
        <v>434</v>
      </c>
      <c r="AA295" s="21" t="s">
        <v>426</v>
      </c>
      <c r="AB295" s="7">
        <v>1</v>
      </c>
      <c r="AC295" s="21" t="s">
        <v>435</v>
      </c>
      <c r="AD295" s="41">
        <f t="shared" si="118"/>
        <v>22.189873417721518</v>
      </c>
      <c r="AE295" s="12" t="s">
        <v>436</v>
      </c>
      <c r="AI295" s="16"/>
      <c r="AJ295" s="16"/>
      <c r="AK295" s="16"/>
      <c r="AL295" s="16"/>
      <c r="AM295" s="16"/>
      <c r="AN295" s="16"/>
      <c r="AO295" s="41">
        <v>23.625</v>
      </c>
    </row>
    <row r="296" spans="1:41" ht="28.8" hidden="1" x14ac:dyDescent="0.3">
      <c r="A296" s="11">
        <v>1</v>
      </c>
      <c r="B296" s="14">
        <v>6</v>
      </c>
      <c r="C296" s="15" t="s">
        <v>429</v>
      </c>
      <c r="D296" s="12">
        <v>0.25</v>
      </c>
      <c r="E296" s="21" t="s">
        <v>430</v>
      </c>
      <c r="F296" s="7">
        <v>4</v>
      </c>
      <c r="G296" s="7" t="s">
        <v>205</v>
      </c>
      <c r="H296" s="7">
        <v>2</v>
      </c>
      <c r="I296" s="7">
        <v>12.3</v>
      </c>
      <c r="J296" s="7">
        <v>400</v>
      </c>
      <c r="K296" s="7">
        <v>0.4</v>
      </c>
      <c r="L296" s="61">
        <f t="shared" ref="L296:L298" si="135">K296/0.00956</f>
        <v>41.84100418410042</v>
      </c>
      <c r="M296" s="13">
        <v>3</v>
      </c>
      <c r="N296" s="13">
        <v>9.3000000000000007</v>
      </c>
      <c r="O296" s="7">
        <v>10</v>
      </c>
      <c r="P296" s="7">
        <v>2</v>
      </c>
      <c r="Q296" s="17">
        <v>5.8</v>
      </c>
      <c r="R296" s="17">
        <v>5.7</v>
      </c>
      <c r="S296" s="17">
        <v>6.1</v>
      </c>
      <c r="T296" s="17">
        <v>4.5</v>
      </c>
      <c r="U296" s="28">
        <v>22.1</v>
      </c>
      <c r="V296" s="23">
        <v>5.5250000000000004</v>
      </c>
      <c r="W296" s="23">
        <v>0.2</v>
      </c>
      <c r="X296" s="23">
        <v>5.7250000000000005</v>
      </c>
      <c r="Y296" s="23">
        <v>11.450000000000001</v>
      </c>
      <c r="Z296" s="22" t="s">
        <v>437</v>
      </c>
      <c r="AA296" s="15" t="s">
        <v>426</v>
      </c>
      <c r="AB296" s="7">
        <v>1</v>
      </c>
      <c r="AC296" s="21" t="s">
        <v>432</v>
      </c>
      <c r="AD296" s="41">
        <f t="shared" si="118"/>
        <v>28.625</v>
      </c>
      <c r="AE296" s="26"/>
      <c r="AI296" s="58">
        <f t="shared" ref="AI296:AI304" si="136">1.293+25.93*K296-9.209*K296^2</f>
        <v>10.191559999999999</v>
      </c>
      <c r="AJ296" s="58">
        <f t="shared" ref="AJ296:AJ304" si="137">Y296-AI296</f>
        <v>1.258440000000002</v>
      </c>
      <c r="AL296" s="55">
        <f t="shared" ref="AL296:AL304" si="138">37.9-37.63*K296+18.14*K296^2</f>
        <v>25.750399999999999</v>
      </c>
      <c r="AM296" s="55">
        <f t="shared" ref="AM296:AM304" si="139">K296*AL296</f>
        <v>10.30016</v>
      </c>
      <c r="AN296" s="55">
        <f t="shared" ref="AN296:AN304" si="140">Y296-AM296</f>
        <v>1.1498400000000011</v>
      </c>
      <c r="AO296" s="55">
        <f t="shared" ref="AO296:AO304" si="141">AL296/AD296/100</f>
        <v>8.9957729257641918E-3</v>
      </c>
    </row>
    <row r="297" spans="1:41" ht="28.8" hidden="1" x14ac:dyDescent="0.3">
      <c r="A297" s="11">
        <v>1</v>
      </c>
      <c r="B297" s="14">
        <v>7</v>
      </c>
      <c r="C297" s="15" t="s">
        <v>429</v>
      </c>
      <c r="D297" s="12">
        <v>0.25</v>
      </c>
      <c r="E297" s="21" t="s">
        <v>430</v>
      </c>
      <c r="F297" s="7">
        <v>4</v>
      </c>
      <c r="G297" s="7" t="s">
        <v>184</v>
      </c>
      <c r="H297" s="7">
        <v>3</v>
      </c>
      <c r="I297" s="7">
        <v>14.3</v>
      </c>
      <c r="J297" s="7">
        <v>570</v>
      </c>
      <c r="K297" s="7">
        <v>0.56999999999999995</v>
      </c>
      <c r="L297" s="61">
        <f t="shared" si="135"/>
        <v>59.623430962343086</v>
      </c>
      <c r="M297" s="13">
        <v>3.8</v>
      </c>
      <c r="N297" s="13">
        <v>10.5</v>
      </c>
      <c r="O297" s="7">
        <v>10</v>
      </c>
      <c r="P297" s="7">
        <v>2</v>
      </c>
      <c r="Q297" s="17">
        <v>5.4</v>
      </c>
      <c r="R297" s="17">
        <v>6.4</v>
      </c>
      <c r="S297" s="17">
        <v>7.4</v>
      </c>
      <c r="T297" s="17">
        <v>5.0999999999999996</v>
      </c>
      <c r="U297" s="28">
        <v>24.300000000000004</v>
      </c>
      <c r="V297" s="23">
        <v>6.0750000000000011</v>
      </c>
      <c r="W297" s="23">
        <v>0.28499999999999998</v>
      </c>
      <c r="X297" s="23">
        <v>6.3600000000000012</v>
      </c>
      <c r="Y297" s="23">
        <v>12.720000000000002</v>
      </c>
      <c r="Z297" s="22" t="s">
        <v>438</v>
      </c>
      <c r="AA297" s="15" t="s">
        <v>426</v>
      </c>
      <c r="AB297" s="7">
        <v>1</v>
      </c>
      <c r="AC297" s="21" t="s">
        <v>432</v>
      </c>
      <c r="AD297" s="41">
        <f t="shared" si="118"/>
        <v>22.315789473684216</v>
      </c>
      <c r="AE297" s="26"/>
      <c r="AI297" s="58">
        <f t="shared" si="136"/>
        <v>13.081095900000001</v>
      </c>
      <c r="AJ297" s="58">
        <f t="shared" si="137"/>
        <v>-0.36109589999999869</v>
      </c>
      <c r="AL297" s="55">
        <f t="shared" si="138"/>
        <v>22.344585999999996</v>
      </c>
      <c r="AM297" s="55">
        <f t="shared" si="139"/>
        <v>12.736414019999996</v>
      </c>
      <c r="AN297" s="55">
        <f t="shared" si="140"/>
        <v>-1.6414019999993812E-2</v>
      </c>
      <c r="AO297" s="55">
        <f t="shared" si="141"/>
        <v>1.0012904103773581E-2</v>
      </c>
    </row>
    <row r="298" spans="1:41" ht="28.8" hidden="1" x14ac:dyDescent="0.3">
      <c r="A298" s="11">
        <v>1</v>
      </c>
      <c r="B298" s="14">
        <v>8</v>
      </c>
      <c r="C298" s="15" t="s">
        <v>429</v>
      </c>
      <c r="D298" s="12">
        <v>0.5</v>
      </c>
      <c r="E298" s="21" t="s">
        <v>430</v>
      </c>
      <c r="F298" s="7">
        <v>4</v>
      </c>
      <c r="G298" s="7" t="s">
        <v>184</v>
      </c>
      <c r="H298" s="7">
        <v>3</v>
      </c>
      <c r="I298" s="7">
        <v>13.4</v>
      </c>
      <c r="J298" s="7">
        <v>620</v>
      </c>
      <c r="K298" s="7">
        <v>0.62</v>
      </c>
      <c r="L298" s="61">
        <f t="shared" si="135"/>
        <v>64.853556485355639</v>
      </c>
      <c r="M298" s="13">
        <v>3.7</v>
      </c>
      <c r="N298" s="13">
        <v>9.6999999999999993</v>
      </c>
      <c r="O298" s="7">
        <v>10</v>
      </c>
      <c r="P298" s="7">
        <v>2</v>
      </c>
      <c r="Q298" s="17">
        <v>6.3</v>
      </c>
      <c r="R298" s="17">
        <v>6.8</v>
      </c>
      <c r="S298" s="17">
        <v>7</v>
      </c>
      <c r="T298" s="17">
        <v>5.9</v>
      </c>
      <c r="U298" s="28">
        <v>26</v>
      </c>
      <c r="V298" s="23">
        <v>6.5</v>
      </c>
      <c r="W298" s="23">
        <v>0.31</v>
      </c>
      <c r="X298" s="23">
        <v>6.81</v>
      </c>
      <c r="Y298" s="23">
        <v>13.62</v>
      </c>
      <c r="Z298" s="22" t="s">
        <v>439</v>
      </c>
      <c r="AA298" s="15" t="s">
        <v>426</v>
      </c>
      <c r="AB298" s="7">
        <v>1</v>
      </c>
      <c r="AC298" s="21" t="s">
        <v>432</v>
      </c>
      <c r="AD298" s="41">
        <f t="shared" si="118"/>
        <v>21.967741935483868</v>
      </c>
      <c r="AE298" s="26"/>
      <c r="AI298" s="58">
        <f t="shared" si="136"/>
        <v>13.829660399999998</v>
      </c>
      <c r="AJ298" s="58">
        <f t="shared" si="137"/>
        <v>-0.20966039999999886</v>
      </c>
      <c r="AL298" s="55">
        <f t="shared" si="138"/>
        <v>21.542415999999999</v>
      </c>
      <c r="AM298" s="55">
        <f t="shared" si="139"/>
        <v>13.356297919999999</v>
      </c>
      <c r="AN298" s="55">
        <f t="shared" si="140"/>
        <v>0.26370207999999984</v>
      </c>
      <c r="AO298" s="55">
        <f t="shared" si="141"/>
        <v>9.8063861380323063E-3</v>
      </c>
    </row>
    <row r="299" spans="1:41" ht="28.8" hidden="1" x14ac:dyDescent="0.3">
      <c r="A299" s="11">
        <v>1</v>
      </c>
      <c r="B299" s="14">
        <v>9</v>
      </c>
      <c r="C299" s="15" t="s">
        <v>440</v>
      </c>
      <c r="D299" s="12">
        <v>0.2</v>
      </c>
      <c r="E299" s="21" t="s">
        <v>193</v>
      </c>
      <c r="F299" s="7">
        <v>3</v>
      </c>
      <c r="G299" s="7" t="s">
        <v>184</v>
      </c>
      <c r="H299" s="7" t="s">
        <v>441</v>
      </c>
      <c r="I299" s="7">
        <v>14.3</v>
      </c>
      <c r="J299" s="7">
        <v>370</v>
      </c>
      <c r="K299" s="7">
        <v>0.37</v>
      </c>
      <c r="L299" s="61">
        <f t="shared" ref="L299:L304" si="142">K299/0.0078</f>
        <v>47.435897435897438</v>
      </c>
      <c r="M299" s="13">
        <v>3.2</v>
      </c>
      <c r="N299" s="13">
        <v>11.100000000000001</v>
      </c>
      <c r="O299" s="7">
        <v>10</v>
      </c>
      <c r="P299" s="7">
        <v>2</v>
      </c>
      <c r="Q299" s="17">
        <v>3.4</v>
      </c>
      <c r="R299" s="17">
        <v>2.8</v>
      </c>
      <c r="S299" s="17">
        <v>3.7</v>
      </c>
      <c r="T299" s="17">
        <v>3.1</v>
      </c>
      <c r="U299" s="28">
        <v>12.999999999999998</v>
      </c>
      <c r="V299" s="23">
        <v>3.2499999999999996</v>
      </c>
      <c r="W299" s="23">
        <v>0.185</v>
      </c>
      <c r="X299" s="23">
        <v>3.4349999999999996</v>
      </c>
      <c r="Y299" s="23">
        <v>6.8699999999999992</v>
      </c>
      <c r="Z299" s="22" t="s">
        <v>442</v>
      </c>
      <c r="AA299" s="29" t="s">
        <v>443</v>
      </c>
      <c r="AB299" s="7">
        <v>2</v>
      </c>
      <c r="AC299" s="21" t="s">
        <v>444</v>
      </c>
      <c r="AD299" s="41">
        <f t="shared" si="118"/>
        <v>18.567567567567565</v>
      </c>
      <c r="AI299" s="58">
        <f t="shared" si="136"/>
        <v>9.6263878999999992</v>
      </c>
      <c r="AJ299" s="58">
        <f t="shared" si="137"/>
        <v>-2.7563879</v>
      </c>
      <c r="AL299" s="55">
        <f t="shared" si="138"/>
        <v>26.460265999999997</v>
      </c>
      <c r="AM299" s="55">
        <f t="shared" si="139"/>
        <v>9.7902984199999992</v>
      </c>
      <c r="AN299" s="55">
        <f t="shared" si="140"/>
        <v>-2.92029842</v>
      </c>
      <c r="AO299" s="55">
        <f t="shared" si="141"/>
        <v>1.4250798282387192E-2</v>
      </c>
    </row>
    <row r="300" spans="1:41" ht="28.8" hidden="1" x14ac:dyDescent="0.3">
      <c r="A300" s="11">
        <v>1</v>
      </c>
      <c r="B300" s="14">
        <v>10</v>
      </c>
      <c r="C300" s="15" t="s">
        <v>440</v>
      </c>
      <c r="D300" s="12">
        <v>0.2</v>
      </c>
      <c r="E300" s="21" t="s">
        <v>193</v>
      </c>
      <c r="F300" s="7">
        <v>3</v>
      </c>
      <c r="G300" s="7" t="s">
        <v>184</v>
      </c>
      <c r="H300" s="7">
        <v>3</v>
      </c>
      <c r="I300" s="7">
        <v>14.8</v>
      </c>
      <c r="J300" s="7">
        <v>400</v>
      </c>
      <c r="K300" s="7">
        <v>0.4</v>
      </c>
      <c r="L300" s="61">
        <f t="shared" si="142"/>
        <v>51.282051282051285</v>
      </c>
      <c r="M300" s="13">
        <v>1.5</v>
      </c>
      <c r="N300" s="13">
        <v>13.3</v>
      </c>
      <c r="O300" s="7">
        <v>10</v>
      </c>
      <c r="P300" s="7">
        <v>2</v>
      </c>
      <c r="Q300" s="17">
        <v>4.8</v>
      </c>
      <c r="R300" s="17">
        <v>4.5</v>
      </c>
      <c r="S300" s="17">
        <v>4.5999999999999996</v>
      </c>
      <c r="T300" s="17">
        <v>4.2</v>
      </c>
      <c r="U300" s="28">
        <v>18.100000000000001</v>
      </c>
      <c r="V300" s="23">
        <v>4.5250000000000004</v>
      </c>
      <c r="W300" s="23">
        <v>0.2</v>
      </c>
      <c r="X300" s="23">
        <v>4.7250000000000005</v>
      </c>
      <c r="Y300" s="23">
        <v>9.4500000000000011</v>
      </c>
      <c r="Z300" s="22" t="s">
        <v>445</v>
      </c>
      <c r="AA300" s="29" t="s">
        <v>443</v>
      </c>
      <c r="AB300" s="7">
        <v>2</v>
      </c>
      <c r="AC300" s="21" t="s">
        <v>444</v>
      </c>
      <c r="AD300" s="41">
        <f t="shared" si="118"/>
        <v>23.625</v>
      </c>
      <c r="AI300" s="58">
        <f t="shared" si="136"/>
        <v>10.191559999999999</v>
      </c>
      <c r="AJ300" s="58">
        <f t="shared" si="137"/>
        <v>-0.741559999999998</v>
      </c>
      <c r="AL300" s="55">
        <f t="shared" si="138"/>
        <v>25.750399999999999</v>
      </c>
      <c r="AM300" s="55">
        <f t="shared" si="139"/>
        <v>10.30016</v>
      </c>
      <c r="AN300" s="55">
        <f t="shared" si="140"/>
        <v>-0.85015999999999892</v>
      </c>
      <c r="AO300" s="55">
        <f t="shared" si="141"/>
        <v>1.0899640211640211E-2</v>
      </c>
    </row>
    <row r="301" spans="1:41" ht="28.8" hidden="1" x14ac:dyDescent="0.3">
      <c r="A301" s="11">
        <v>1</v>
      </c>
      <c r="B301" s="14">
        <v>11</v>
      </c>
      <c r="C301" s="15" t="s">
        <v>440</v>
      </c>
      <c r="D301" s="12">
        <v>0.2</v>
      </c>
      <c r="E301" s="21" t="s">
        <v>193</v>
      </c>
      <c r="F301" s="7">
        <v>3</v>
      </c>
      <c r="G301" s="7" t="s">
        <v>205</v>
      </c>
      <c r="H301" s="7">
        <v>2</v>
      </c>
      <c r="I301" s="7">
        <v>10.5</v>
      </c>
      <c r="J301" s="7">
        <v>230</v>
      </c>
      <c r="K301" s="7">
        <v>0.23</v>
      </c>
      <c r="L301" s="61">
        <f t="shared" si="142"/>
        <v>29.487179487179489</v>
      </c>
      <c r="M301" s="13">
        <v>1.7</v>
      </c>
      <c r="N301" s="13">
        <v>8.8000000000000007</v>
      </c>
      <c r="O301" s="7">
        <v>10</v>
      </c>
      <c r="P301" s="7">
        <v>2</v>
      </c>
      <c r="Q301" s="17">
        <v>2.8</v>
      </c>
      <c r="R301" s="17">
        <v>4.2</v>
      </c>
      <c r="S301" s="17">
        <v>4.3</v>
      </c>
      <c r="T301" s="17">
        <v>3.2</v>
      </c>
      <c r="U301" s="28">
        <v>14.5</v>
      </c>
      <c r="V301" s="23">
        <v>3.625</v>
      </c>
      <c r="W301" s="23">
        <v>0.115</v>
      </c>
      <c r="X301" s="23">
        <v>3.74</v>
      </c>
      <c r="Y301" s="23">
        <v>7.48</v>
      </c>
      <c r="Z301" s="22" t="s">
        <v>446</v>
      </c>
      <c r="AA301" s="29" t="s">
        <v>443</v>
      </c>
      <c r="AB301" s="7">
        <v>2</v>
      </c>
      <c r="AC301" s="21" t="s">
        <v>444</v>
      </c>
      <c r="AD301" s="41">
        <f t="shared" si="118"/>
        <v>32.521739130434781</v>
      </c>
      <c r="AI301" s="58">
        <f t="shared" si="136"/>
        <v>6.7697438999999999</v>
      </c>
      <c r="AJ301" s="58">
        <f t="shared" si="137"/>
        <v>0.7102561000000005</v>
      </c>
      <c r="AL301" s="55">
        <f t="shared" si="138"/>
        <v>30.204705999999998</v>
      </c>
      <c r="AM301" s="55">
        <f t="shared" si="139"/>
        <v>6.9470823799999994</v>
      </c>
      <c r="AN301" s="55">
        <f t="shared" si="140"/>
        <v>0.53291762000000098</v>
      </c>
      <c r="AO301" s="55">
        <f t="shared" si="141"/>
        <v>9.2875432887700535E-3</v>
      </c>
    </row>
    <row r="302" spans="1:41" ht="43.2" hidden="1" x14ac:dyDescent="0.3">
      <c r="A302" s="11">
        <v>1</v>
      </c>
      <c r="B302" s="14">
        <v>12</v>
      </c>
      <c r="C302" s="15" t="s">
        <v>440</v>
      </c>
      <c r="D302" s="12">
        <v>0</v>
      </c>
      <c r="E302" s="21" t="s">
        <v>193</v>
      </c>
      <c r="F302" s="7">
        <v>3</v>
      </c>
      <c r="G302" s="7" t="s">
        <v>184</v>
      </c>
      <c r="H302" s="7">
        <v>3</v>
      </c>
      <c r="I302" s="7">
        <v>18.899999999999999</v>
      </c>
      <c r="J302" s="7">
        <v>460</v>
      </c>
      <c r="K302" s="7">
        <v>0.46</v>
      </c>
      <c r="L302" s="61">
        <f t="shared" si="142"/>
        <v>58.974358974358978</v>
      </c>
      <c r="M302" s="13">
        <v>1.7</v>
      </c>
      <c r="N302" s="13">
        <v>17.2</v>
      </c>
      <c r="O302" s="7">
        <v>0</v>
      </c>
      <c r="P302" s="7">
        <v>0</v>
      </c>
      <c r="Q302" s="17">
        <v>4.9000000000000004</v>
      </c>
      <c r="R302" s="17">
        <v>4</v>
      </c>
      <c r="S302" s="17">
        <v>6</v>
      </c>
      <c r="T302" s="17">
        <v>5.5</v>
      </c>
      <c r="U302" s="28">
        <v>20.399999999999999</v>
      </c>
      <c r="V302" s="23">
        <v>5.0999999999999996</v>
      </c>
      <c r="W302" s="23">
        <v>0.23</v>
      </c>
      <c r="X302" s="23">
        <v>5.33</v>
      </c>
      <c r="Y302" s="23">
        <v>10.66</v>
      </c>
      <c r="Z302" s="22" t="s">
        <v>447</v>
      </c>
      <c r="AA302" s="29" t="s">
        <v>443</v>
      </c>
      <c r="AB302" s="7">
        <v>2</v>
      </c>
      <c r="AC302" s="21" t="s">
        <v>448</v>
      </c>
      <c r="AD302" s="41">
        <f t="shared" si="118"/>
        <v>23.173913043478262</v>
      </c>
      <c r="AI302" s="58">
        <f t="shared" si="136"/>
        <v>11.272175599999999</v>
      </c>
      <c r="AJ302" s="58">
        <f t="shared" si="137"/>
        <v>-0.61217559999999871</v>
      </c>
      <c r="AL302" s="55">
        <f t="shared" si="138"/>
        <v>24.428623999999996</v>
      </c>
      <c r="AM302" s="55">
        <f t="shared" si="139"/>
        <v>11.237167039999999</v>
      </c>
      <c r="AN302" s="55">
        <f t="shared" si="140"/>
        <v>-0.57716703999999908</v>
      </c>
      <c r="AO302" s="55">
        <f t="shared" si="141"/>
        <v>1.0541432495309566E-2</v>
      </c>
    </row>
    <row r="303" spans="1:41" ht="43.2" hidden="1" x14ac:dyDescent="0.3">
      <c r="A303" s="11">
        <v>1</v>
      </c>
      <c r="B303" s="14">
        <v>13</v>
      </c>
      <c r="C303" s="15" t="s">
        <v>440</v>
      </c>
      <c r="D303" s="12">
        <v>0</v>
      </c>
      <c r="E303" s="21" t="s">
        <v>193</v>
      </c>
      <c r="F303" s="7">
        <v>3</v>
      </c>
      <c r="G303" s="7" t="s">
        <v>205</v>
      </c>
      <c r="H303" s="7">
        <v>2</v>
      </c>
      <c r="I303" s="7">
        <v>15.3</v>
      </c>
      <c r="J303" s="7">
        <v>300</v>
      </c>
      <c r="K303" s="7">
        <v>0.3</v>
      </c>
      <c r="L303" s="61">
        <f t="shared" si="142"/>
        <v>38.46153846153846</v>
      </c>
      <c r="M303" s="13">
        <v>1.4</v>
      </c>
      <c r="N303" s="13">
        <v>13.9</v>
      </c>
      <c r="O303" s="7">
        <v>0</v>
      </c>
      <c r="P303" s="7">
        <v>0</v>
      </c>
      <c r="Q303" s="17">
        <v>4.3</v>
      </c>
      <c r="R303" s="17">
        <v>5</v>
      </c>
      <c r="S303" s="17">
        <v>3.8</v>
      </c>
      <c r="T303" s="17">
        <v>3</v>
      </c>
      <c r="U303" s="28">
        <v>16.100000000000001</v>
      </c>
      <c r="V303" s="23">
        <v>4.0250000000000004</v>
      </c>
      <c r="W303" s="23">
        <v>0.15</v>
      </c>
      <c r="X303" s="23">
        <v>4.1750000000000007</v>
      </c>
      <c r="Y303" s="23">
        <v>8.3500000000000014</v>
      </c>
      <c r="Z303" s="22" t="s">
        <v>449</v>
      </c>
      <c r="AA303" s="29" t="s">
        <v>443</v>
      </c>
      <c r="AB303" s="7">
        <v>2</v>
      </c>
      <c r="AC303" s="21" t="s">
        <v>448</v>
      </c>
      <c r="AD303" s="41">
        <f t="shared" si="118"/>
        <v>27.833333333333339</v>
      </c>
      <c r="AI303" s="58">
        <f t="shared" si="136"/>
        <v>8.2431899999999985</v>
      </c>
      <c r="AJ303" s="58">
        <f t="shared" si="137"/>
        <v>0.10681000000000296</v>
      </c>
      <c r="AL303" s="55">
        <f t="shared" si="138"/>
        <v>28.243599999999997</v>
      </c>
      <c r="AM303" s="55">
        <f t="shared" si="139"/>
        <v>8.4730799999999995</v>
      </c>
      <c r="AN303" s="55">
        <f t="shared" si="140"/>
        <v>-0.12307999999999808</v>
      </c>
      <c r="AO303" s="55">
        <f t="shared" si="141"/>
        <v>1.0147401197604787E-2</v>
      </c>
    </row>
    <row r="304" spans="1:41" ht="43.2" hidden="1" x14ac:dyDescent="0.3">
      <c r="A304" s="11">
        <v>1</v>
      </c>
      <c r="B304" s="14">
        <v>14</v>
      </c>
      <c r="C304" s="15" t="s">
        <v>440</v>
      </c>
      <c r="D304" s="12">
        <v>0</v>
      </c>
      <c r="E304" s="21" t="s">
        <v>193</v>
      </c>
      <c r="F304" s="7">
        <v>3</v>
      </c>
      <c r="G304" s="7" t="s">
        <v>205</v>
      </c>
      <c r="H304" s="7">
        <v>2</v>
      </c>
      <c r="I304" s="7">
        <v>13.8</v>
      </c>
      <c r="J304" s="7">
        <v>290</v>
      </c>
      <c r="K304" s="7">
        <v>0.28999999999999998</v>
      </c>
      <c r="L304" s="61">
        <f t="shared" si="142"/>
        <v>37.179487179487175</v>
      </c>
      <c r="M304" s="13">
        <v>1.2</v>
      </c>
      <c r="N304" s="13">
        <v>12.600000000000001</v>
      </c>
      <c r="O304" s="7">
        <v>0</v>
      </c>
      <c r="P304" s="7">
        <v>0</v>
      </c>
      <c r="Q304" s="17">
        <v>4</v>
      </c>
      <c r="R304" s="17">
        <v>4.2</v>
      </c>
      <c r="S304" s="17">
        <v>4.0999999999999996</v>
      </c>
      <c r="T304" s="17">
        <v>2.7</v>
      </c>
      <c r="U304" s="28">
        <v>15</v>
      </c>
      <c r="V304" s="23">
        <v>3.75</v>
      </c>
      <c r="W304" s="23">
        <v>0.14499999999999999</v>
      </c>
      <c r="X304" s="23">
        <v>3.895</v>
      </c>
      <c r="Y304" s="23">
        <v>7.79</v>
      </c>
      <c r="Z304" s="22" t="s">
        <v>450</v>
      </c>
      <c r="AA304" s="29" t="s">
        <v>443</v>
      </c>
      <c r="AB304" s="7">
        <v>2</v>
      </c>
      <c r="AC304" s="21" t="s">
        <v>448</v>
      </c>
      <c r="AD304" s="41">
        <f t="shared" si="118"/>
        <v>26.862068965517242</v>
      </c>
      <c r="AI304" s="58">
        <f t="shared" si="136"/>
        <v>8.0382230999999997</v>
      </c>
      <c r="AJ304" s="58">
        <f t="shared" si="137"/>
        <v>-0.2482230999999997</v>
      </c>
      <c r="AL304" s="55">
        <f t="shared" si="138"/>
        <v>28.512873999999996</v>
      </c>
      <c r="AM304" s="55">
        <f t="shared" si="139"/>
        <v>8.2687334599999982</v>
      </c>
      <c r="AN304" s="55">
        <f t="shared" si="140"/>
        <v>-0.47873345999999817</v>
      </c>
      <c r="AO304" s="55">
        <f t="shared" si="141"/>
        <v>1.0614548729139922E-2</v>
      </c>
    </row>
    <row r="305" spans="1:41" ht="72" hidden="1" x14ac:dyDescent="0.3">
      <c r="A305" s="11">
        <v>1</v>
      </c>
      <c r="B305" s="30">
        <v>15</v>
      </c>
      <c r="C305" s="31" t="s">
        <v>440</v>
      </c>
      <c r="D305" s="32">
        <v>0</v>
      </c>
      <c r="E305" s="31" t="s">
        <v>193</v>
      </c>
      <c r="F305" s="33">
        <v>3</v>
      </c>
      <c r="G305" s="33" t="s">
        <v>28</v>
      </c>
      <c r="H305" s="33">
        <v>4</v>
      </c>
      <c r="I305" s="33">
        <v>16.8</v>
      </c>
      <c r="J305" s="33">
        <v>580</v>
      </c>
      <c r="K305" s="33">
        <v>0.57999999999999996</v>
      </c>
      <c r="L305" s="33"/>
      <c r="M305" s="34">
        <v>1.5</v>
      </c>
      <c r="N305" s="34">
        <v>15.3</v>
      </c>
      <c r="O305" s="33">
        <v>0</v>
      </c>
      <c r="P305" s="33">
        <v>0</v>
      </c>
      <c r="Q305" s="33">
        <v>4.4000000000000004</v>
      </c>
      <c r="R305" s="33">
        <v>5.0999999999999996</v>
      </c>
      <c r="S305" s="33">
        <v>6.2</v>
      </c>
      <c r="T305" s="33">
        <v>4.3</v>
      </c>
      <c r="U305" s="35">
        <v>20</v>
      </c>
      <c r="V305" s="36">
        <v>5</v>
      </c>
      <c r="W305" s="36">
        <v>0.28999999999999998</v>
      </c>
      <c r="X305" s="36">
        <v>5.29</v>
      </c>
      <c r="Y305" s="36">
        <v>10.58</v>
      </c>
      <c r="Z305" s="25" t="s">
        <v>451</v>
      </c>
      <c r="AA305" s="37" t="s">
        <v>443</v>
      </c>
      <c r="AB305" s="33">
        <v>2</v>
      </c>
      <c r="AC305" s="31" t="s">
        <v>452</v>
      </c>
      <c r="AD305" s="41">
        <f t="shared" si="118"/>
        <v>18.241379310344829</v>
      </c>
      <c r="AE305" s="25" t="s">
        <v>436</v>
      </c>
      <c r="AI305" s="16"/>
      <c r="AJ305" s="16"/>
      <c r="AK305" s="16"/>
      <c r="AL305" s="16"/>
      <c r="AM305" s="16"/>
      <c r="AN305" s="16"/>
      <c r="AO305" s="41">
        <v>26</v>
      </c>
    </row>
    <row r="306" spans="1:41" ht="57.6" hidden="1" x14ac:dyDescent="0.3">
      <c r="A306" s="11">
        <v>1</v>
      </c>
      <c r="B306" s="14">
        <v>16</v>
      </c>
      <c r="C306" s="15" t="s">
        <v>440</v>
      </c>
      <c r="D306" s="12">
        <v>0</v>
      </c>
      <c r="E306" s="21" t="s">
        <v>193</v>
      </c>
      <c r="F306" s="7">
        <v>3</v>
      </c>
      <c r="G306" s="7" t="s">
        <v>205</v>
      </c>
      <c r="H306" s="7">
        <v>2</v>
      </c>
      <c r="I306" s="7">
        <v>12.5</v>
      </c>
      <c r="J306" s="7">
        <v>230</v>
      </c>
      <c r="K306" s="7">
        <v>0.23</v>
      </c>
      <c r="L306" s="7"/>
      <c r="M306" s="13">
        <v>1.4</v>
      </c>
      <c r="N306" s="13">
        <v>11.1</v>
      </c>
      <c r="O306" s="7">
        <v>0</v>
      </c>
      <c r="P306" s="7">
        <v>0</v>
      </c>
      <c r="Q306" s="17">
        <v>2.7</v>
      </c>
      <c r="R306" s="17">
        <v>2.6</v>
      </c>
      <c r="S306" s="17">
        <v>3.1</v>
      </c>
      <c r="T306" s="17">
        <v>2.9</v>
      </c>
      <c r="U306" s="28">
        <v>11.3</v>
      </c>
      <c r="V306" s="23">
        <v>2.8250000000000002</v>
      </c>
      <c r="W306" s="23">
        <v>0.115</v>
      </c>
      <c r="X306" s="23">
        <v>2.9400000000000004</v>
      </c>
      <c r="Y306" s="23">
        <v>5.8800000000000008</v>
      </c>
      <c r="Z306" s="22" t="s">
        <v>453</v>
      </c>
      <c r="AA306" s="29" t="s">
        <v>443</v>
      </c>
      <c r="AB306" s="7">
        <v>2</v>
      </c>
      <c r="AC306" s="21" t="s">
        <v>454</v>
      </c>
      <c r="AD306" s="41">
        <f t="shared" si="118"/>
        <v>25.565217391304351</v>
      </c>
      <c r="AE306" s="22" t="s">
        <v>436</v>
      </c>
      <c r="AI306" s="16"/>
      <c r="AJ306" s="16"/>
      <c r="AK306" s="16"/>
      <c r="AL306" s="16"/>
      <c r="AM306" s="16"/>
      <c r="AN306" s="16"/>
      <c r="AO306" s="41">
        <v>23.439024390243901</v>
      </c>
    </row>
    <row r="307" spans="1:41" ht="28.8" x14ac:dyDescent="0.3">
      <c r="A307" s="11">
        <v>1</v>
      </c>
      <c r="B307" s="14">
        <v>17</v>
      </c>
      <c r="C307" s="15" t="s">
        <v>455</v>
      </c>
      <c r="D307" s="12">
        <v>0.3</v>
      </c>
      <c r="E307" s="21" t="s">
        <v>193</v>
      </c>
      <c r="F307" s="7">
        <v>3</v>
      </c>
      <c r="G307" s="7" t="s">
        <v>205</v>
      </c>
      <c r="H307" s="7">
        <v>2</v>
      </c>
      <c r="I307" s="7">
        <v>11.3</v>
      </c>
      <c r="J307" s="7">
        <v>190</v>
      </c>
      <c r="K307" s="7">
        <v>0.19</v>
      </c>
      <c r="L307" s="61">
        <f t="shared" ref="L307:L311" si="143">K307/0.0078</f>
        <v>24.358974358974361</v>
      </c>
      <c r="M307" s="13">
        <v>3</v>
      </c>
      <c r="N307" s="13">
        <v>8.3000000000000007</v>
      </c>
      <c r="O307" s="7">
        <v>5</v>
      </c>
      <c r="P307" s="7">
        <v>1</v>
      </c>
      <c r="Q307" s="17">
        <v>1.7</v>
      </c>
      <c r="R307" s="17">
        <v>2</v>
      </c>
      <c r="S307" s="17">
        <v>2.1</v>
      </c>
      <c r="T307" s="17">
        <v>2.2999999999999998</v>
      </c>
      <c r="U307" s="28">
        <v>8.1000000000000014</v>
      </c>
      <c r="V307" s="23">
        <v>2.0250000000000004</v>
      </c>
      <c r="W307" s="23">
        <v>9.5000000000000001E-2</v>
      </c>
      <c r="X307" s="23">
        <v>2.1200000000000006</v>
      </c>
      <c r="Y307" s="23">
        <v>4.2400000000000011</v>
      </c>
      <c r="Z307" s="22" t="s">
        <v>456</v>
      </c>
      <c r="AA307" s="15" t="s">
        <v>55</v>
      </c>
      <c r="AB307" s="7">
        <v>2</v>
      </c>
      <c r="AC307" s="21" t="s">
        <v>457</v>
      </c>
      <c r="AD307" s="41">
        <f t="shared" si="118"/>
        <v>22.315789473684216</v>
      </c>
      <c r="AI307" s="58">
        <f>1.293+25.93*K307-9.209*K307^2</f>
        <v>5.8872551000000009</v>
      </c>
      <c r="AJ307" s="58">
        <f>Y307-AI307</f>
        <v>-1.6472550999999998</v>
      </c>
      <c r="AL307" s="55">
        <f>37.9-37.63*K307+18.14*K307^2</f>
        <v>31.405154</v>
      </c>
      <c r="AM307" s="55">
        <f>K307*AL307</f>
        <v>5.9669792599999996</v>
      </c>
      <c r="AN307" s="55">
        <f>Y307-AM307</f>
        <v>-1.7269792599999985</v>
      </c>
      <c r="AO307" s="55">
        <f>AL307/AD307/100</f>
        <v>1.4073064292452826E-2</v>
      </c>
    </row>
    <row r="308" spans="1:41" ht="28.8" x14ac:dyDescent="0.3">
      <c r="A308" s="11">
        <v>1</v>
      </c>
      <c r="B308" s="14">
        <v>18</v>
      </c>
      <c r="C308" s="15" t="s">
        <v>455</v>
      </c>
      <c r="D308" s="12">
        <v>0.2</v>
      </c>
      <c r="E308" s="21" t="s">
        <v>193</v>
      </c>
      <c r="F308" s="7">
        <v>3</v>
      </c>
      <c r="G308" s="7" t="s">
        <v>205</v>
      </c>
      <c r="H308" s="7">
        <v>2</v>
      </c>
      <c r="I308" s="7">
        <v>11.9</v>
      </c>
      <c r="J308" s="7">
        <v>210</v>
      </c>
      <c r="K308" s="7">
        <v>0.21</v>
      </c>
      <c r="L308" s="61">
        <f t="shared" si="143"/>
        <v>26.923076923076923</v>
      </c>
      <c r="M308" s="13">
        <v>3.5</v>
      </c>
      <c r="N308" s="13">
        <v>8.4</v>
      </c>
      <c r="O308" s="7">
        <v>5</v>
      </c>
      <c r="P308" s="7">
        <v>1</v>
      </c>
      <c r="Q308" s="17">
        <v>3.2</v>
      </c>
      <c r="R308" s="17">
        <v>3</v>
      </c>
      <c r="S308" s="17">
        <v>2.2000000000000002</v>
      </c>
      <c r="T308" s="17">
        <v>2.2000000000000002</v>
      </c>
      <c r="U308" s="28">
        <v>10.600000000000001</v>
      </c>
      <c r="V308" s="23">
        <v>2.6500000000000004</v>
      </c>
      <c r="W308" s="23">
        <v>0.105</v>
      </c>
      <c r="X308" s="23">
        <v>2.7550000000000003</v>
      </c>
      <c r="Y308" s="23">
        <v>5.5100000000000007</v>
      </c>
      <c r="Z308" s="22" t="s">
        <v>458</v>
      </c>
      <c r="AA308" s="15" t="s">
        <v>55</v>
      </c>
      <c r="AB308" s="7">
        <v>2</v>
      </c>
      <c r="AC308" s="21" t="s">
        <v>457</v>
      </c>
      <c r="AD308" s="41">
        <f t="shared" si="118"/>
        <v>26.238095238095241</v>
      </c>
      <c r="AI308" s="58">
        <f>1.293+25.93*K308-9.209*K308^2</f>
        <v>6.3321831</v>
      </c>
      <c r="AJ308" s="58">
        <f>Y308-AI308</f>
        <v>-0.82218309999999928</v>
      </c>
      <c r="AL308" s="55">
        <f>37.9-37.63*K308+18.14*K308^2</f>
        <v>30.797673999999997</v>
      </c>
      <c r="AM308" s="55">
        <f>K308*AL308</f>
        <v>6.4675115399999994</v>
      </c>
      <c r="AN308" s="55">
        <f>Y308-AM308</f>
        <v>-0.95751153999999872</v>
      </c>
      <c r="AO308" s="55">
        <f>AL308/AD308/100</f>
        <v>1.1737770490018147E-2</v>
      </c>
    </row>
    <row r="309" spans="1:41" ht="28.8" x14ac:dyDescent="0.3">
      <c r="A309" s="11">
        <v>1</v>
      </c>
      <c r="B309" s="14">
        <v>19</v>
      </c>
      <c r="C309" s="15" t="s">
        <v>455</v>
      </c>
      <c r="D309" s="12">
        <v>0</v>
      </c>
      <c r="E309" s="21" t="s">
        <v>193</v>
      </c>
      <c r="F309" s="7">
        <v>3</v>
      </c>
      <c r="G309" s="7" t="s">
        <v>57</v>
      </c>
      <c r="H309" s="7">
        <v>1</v>
      </c>
      <c r="I309" s="38">
        <v>0</v>
      </c>
      <c r="J309" s="7">
        <v>75</v>
      </c>
      <c r="K309" s="7">
        <v>7.4999999999999997E-2</v>
      </c>
      <c r="L309" s="61">
        <f t="shared" si="143"/>
        <v>9.615384615384615</v>
      </c>
      <c r="M309" s="13">
        <v>1.5</v>
      </c>
      <c r="N309" s="13">
        <v>-1.5</v>
      </c>
      <c r="O309" s="7">
        <v>5</v>
      </c>
      <c r="P309" s="7">
        <v>1</v>
      </c>
      <c r="Q309" s="17">
        <v>0.9</v>
      </c>
      <c r="R309" s="17">
        <v>1.1000000000000001</v>
      </c>
      <c r="S309" s="17">
        <v>1.6</v>
      </c>
      <c r="T309" s="17">
        <v>1.2</v>
      </c>
      <c r="U309" s="28">
        <v>4.8</v>
      </c>
      <c r="V309" s="23">
        <v>1.2</v>
      </c>
      <c r="W309" s="23">
        <v>3.7499999999999999E-2</v>
      </c>
      <c r="X309" s="23">
        <v>1.2375</v>
      </c>
      <c r="Y309" s="23">
        <v>2.4750000000000001</v>
      </c>
      <c r="Z309" s="22" t="s">
        <v>459</v>
      </c>
      <c r="AA309" s="15" t="s">
        <v>55</v>
      </c>
      <c r="AB309" s="7">
        <v>2</v>
      </c>
      <c r="AC309" s="21" t="s">
        <v>457</v>
      </c>
      <c r="AD309" s="41">
        <f t="shared" si="118"/>
        <v>33</v>
      </c>
      <c r="AI309" s="58">
        <f>1.293+25.93*K309-9.209*K309^2</f>
        <v>3.1859493750000003</v>
      </c>
      <c r="AJ309" s="58">
        <f>Y309-AI309</f>
        <v>-0.71094937500000022</v>
      </c>
      <c r="AL309" s="55">
        <f>37.9-37.63*K309+18.14*K309^2</f>
        <v>35.179787500000003</v>
      </c>
      <c r="AM309" s="55">
        <f>K309*AL309</f>
        <v>2.6384840625000003</v>
      </c>
      <c r="AN309" s="55">
        <f>Y309-AM309</f>
        <v>-0.16348406250000025</v>
      </c>
      <c r="AO309" s="55">
        <f>AL309/AD309/100</f>
        <v>1.0660541666666667E-2</v>
      </c>
    </row>
    <row r="310" spans="1:41" ht="28.8" x14ac:dyDescent="0.3">
      <c r="A310" s="11">
        <v>1</v>
      </c>
      <c r="B310" s="14">
        <v>20</v>
      </c>
      <c r="C310" s="15" t="s">
        <v>455</v>
      </c>
      <c r="D310" s="12">
        <v>0.4</v>
      </c>
      <c r="E310" s="21" t="s">
        <v>193</v>
      </c>
      <c r="F310" s="7">
        <v>3</v>
      </c>
      <c r="G310" s="7" t="s">
        <v>205</v>
      </c>
      <c r="H310" s="7">
        <v>2</v>
      </c>
      <c r="I310" s="7">
        <v>12.8</v>
      </c>
      <c r="J310" s="7">
        <v>200</v>
      </c>
      <c r="K310" s="7">
        <v>0.2</v>
      </c>
      <c r="L310" s="61">
        <f t="shared" si="143"/>
        <v>25.641025641025642</v>
      </c>
      <c r="M310" s="13">
        <v>3.8</v>
      </c>
      <c r="N310" s="13">
        <v>9</v>
      </c>
      <c r="O310" s="7">
        <v>5</v>
      </c>
      <c r="P310" s="7">
        <v>1</v>
      </c>
      <c r="Q310" s="17">
        <v>2.7</v>
      </c>
      <c r="R310" s="17">
        <v>2.6</v>
      </c>
      <c r="S310" s="17">
        <v>2.8</v>
      </c>
      <c r="T310" s="17">
        <v>2.4</v>
      </c>
      <c r="U310" s="28">
        <v>10.500000000000002</v>
      </c>
      <c r="V310" s="23">
        <v>2.6250000000000004</v>
      </c>
      <c r="W310" s="23">
        <v>0.1</v>
      </c>
      <c r="X310" s="23">
        <v>2.7250000000000005</v>
      </c>
      <c r="Y310" s="23">
        <v>5.4500000000000011</v>
      </c>
      <c r="Z310" s="22" t="s">
        <v>449</v>
      </c>
      <c r="AA310" s="15" t="s">
        <v>55</v>
      </c>
      <c r="AB310" s="7">
        <v>2</v>
      </c>
      <c r="AC310" s="21" t="s">
        <v>457</v>
      </c>
      <c r="AD310" s="41">
        <f t="shared" si="118"/>
        <v>27.250000000000004</v>
      </c>
      <c r="AI310" s="58">
        <f>1.293+25.93*K310-9.209*K310^2</f>
        <v>6.1106400000000001</v>
      </c>
      <c r="AJ310" s="58">
        <f>Y310-AI310</f>
        <v>-0.66063999999999901</v>
      </c>
      <c r="AL310" s="55">
        <f>37.9-37.63*K310+18.14*K310^2</f>
        <v>31.099599999999999</v>
      </c>
      <c r="AM310" s="55">
        <f>K310*AL310</f>
        <v>6.2199200000000001</v>
      </c>
      <c r="AN310" s="55">
        <f>Y310-AM310</f>
        <v>-0.76991999999999905</v>
      </c>
      <c r="AO310" s="55">
        <f>AL310/AD310/100</f>
        <v>1.1412697247706421E-2</v>
      </c>
    </row>
    <row r="311" spans="1:41" ht="28.8" x14ac:dyDescent="0.3">
      <c r="A311" s="11">
        <v>1</v>
      </c>
      <c r="B311" s="14">
        <v>21</v>
      </c>
      <c r="C311" s="15" t="s">
        <v>455</v>
      </c>
      <c r="D311" s="12">
        <v>0.3</v>
      </c>
      <c r="E311" s="21" t="s">
        <v>193</v>
      </c>
      <c r="F311" s="7">
        <v>3</v>
      </c>
      <c r="G311" s="7" t="s">
        <v>57</v>
      </c>
      <c r="H311" s="7">
        <v>1</v>
      </c>
      <c r="I311" s="7">
        <v>6.5</v>
      </c>
      <c r="J311" s="7">
        <v>95</v>
      </c>
      <c r="K311" s="7">
        <v>9.5000000000000001E-2</v>
      </c>
      <c r="L311" s="61">
        <f t="shared" si="143"/>
        <v>12.179487179487181</v>
      </c>
      <c r="M311" s="13">
        <v>1.5</v>
      </c>
      <c r="N311" s="13">
        <v>5</v>
      </c>
      <c r="O311" s="7">
        <v>5</v>
      </c>
      <c r="P311" s="7">
        <v>1</v>
      </c>
      <c r="Q311" s="17">
        <v>1.8</v>
      </c>
      <c r="R311" s="17">
        <v>2</v>
      </c>
      <c r="S311" s="17">
        <v>2</v>
      </c>
      <c r="T311" s="17">
        <v>1.7</v>
      </c>
      <c r="U311" s="28">
        <v>7.5</v>
      </c>
      <c r="V311" s="23">
        <v>1.875</v>
      </c>
      <c r="W311" s="23">
        <v>4.7500000000000001E-2</v>
      </c>
      <c r="X311" s="23">
        <v>1.9225000000000001</v>
      </c>
      <c r="Y311" s="23">
        <v>3.8450000000000002</v>
      </c>
      <c r="Z311" s="22" t="s">
        <v>460</v>
      </c>
      <c r="AA311" s="15" t="s">
        <v>55</v>
      </c>
      <c r="AB311" s="7">
        <v>2</v>
      </c>
      <c r="AC311" s="21" t="s">
        <v>457</v>
      </c>
      <c r="AD311" s="41">
        <f t="shared" si="118"/>
        <v>40.473684210526315</v>
      </c>
      <c r="AI311" s="58">
        <f>1.293+25.93*K311-9.209*K311^2</f>
        <v>3.6732387750000002</v>
      </c>
      <c r="AJ311" s="58">
        <f>Y311-AI311</f>
        <v>0.17176122500000002</v>
      </c>
      <c r="AL311" s="55">
        <f>37.9-37.63*K311+18.14*K311^2</f>
        <v>34.488863500000001</v>
      </c>
      <c r="AM311" s="55">
        <f>K311*AL311</f>
        <v>3.2764420325000003</v>
      </c>
      <c r="AN311" s="55">
        <f>Y311-AM311</f>
        <v>0.56855796749999987</v>
      </c>
      <c r="AO311" s="55">
        <f>AL311/AD311/100</f>
        <v>8.5213056762028609E-3</v>
      </c>
    </row>
    <row r="312" spans="1:41" ht="28.8" hidden="1" x14ac:dyDescent="0.3">
      <c r="A312" s="11">
        <v>1</v>
      </c>
      <c r="B312" s="30">
        <v>22</v>
      </c>
      <c r="C312" s="31" t="s">
        <v>461</v>
      </c>
      <c r="D312" s="32">
        <v>0.25</v>
      </c>
      <c r="E312" s="31" t="s">
        <v>430</v>
      </c>
      <c r="F312" s="33">
        <v>4</v>
      </c>
      <c r="G312" s="33" t="s">
        <v>205</v>
      </c>
      <c r="H312" s="33">
        <v>2</v>
      </c>
      <c r="I312" s="33">
        <v>7.7</v>
      </c>
      <c r="J312" s="33">
        <v>190</v>
      </c>
      <c r="K312" s="33">
        <v>0.19</v>
      </c>
      <c r="L312" s="33"/>
      <c r="M312" s="34">
        <v>2.2000000000000002</v>
      </c>
      <c r="N312" s="34">
        <v>5.5</v>
      </c>
      <c r="O312" s="33">
        <v>0</v>
      </c>
      <c r="P312" s="33">
        <v>0</v>
      </c>
      <c r="Q312" s="33">
        <v>2.1</v>
      </c>
      <c r="R312" s="33">
        <v>2.2000000000000002</v>
      </c>
      <c r="S312" s="33">
        <v>2.2999999999999998</v>
      </c>
      <c r="T312" s="33">
        <v>2.6</v>
      </c>
      <c r="U312" s="35">
        <v>9.2000000000000011</v>
      </c>
      <c r="V312" s="36">
        <v>2.3000000000000003</v>
      </c>
      <c r="W312" s="36">
        <v>9.5000000000000001E-2</v>
      </c>
      <c r="X312" s="36">
        <v>2.3950000000000005</v>
      </c>
      <c r="Y312" s="36">
        <v>4.7900000000000009</v>
      </c>
      <c r="Z312" s="25" t="s">
        <v>462</v>
      </c>
      <c r="AA312" s="31" t="s">
        <v>463</v>
      </c>
      <c r="AB312" s="33">
        <v>3</v>
      </c>
      <c r="AC312" s="31" t="s">
        <v>464</v>
      </c>
      <c r="AD312" s="41">
        <f t="shared" si="118"/>
        <v>25.21052631578948</v>
      </c>
      <c r="AE312" s="32" t="s">
        <v>436</v>
      </c>
      <c r="AI312" s="16"/>
      <c r="AJ312" s="16"/>
      <c r="AK312" s="16"/>
      <c r="AL312" s="16"/>
      <c r="AM312" s="16"/>
      <c r="AN312" s="16"/>
      <c r="AO312" s="41">
        <v>21.083333333333332</v>
      </c>
    </row>
    <row r="313" spans="1:41" ht="28.8" hidden="1" x14ac:dyDescent="0.3">
      <c r="A313" s="11">
        <v>1</v>
      </c>
      <c r="B313" s="6">
        <v>23</v>
      </c>
      <c r="C313" s="21" t="s">
        <v>461</v>
      </c>
      <c r="D313" s="12">
        <v>0.25</v>
      </c>
      <c r="E313" s="21" t="s">
        <v>430</v>
      </c>
      <c r="F313" s="7">
        <v>4</v>
      </c>
      <c r="G313" s="7" t="s">
        <v>205</v>
      </c>
      <c r="H313" s="7">
        <v>2</v>
      </c>
      <c r="I313" s="7">
        <v>8.9</v>
      </c>
      <c r="J313" s="7">
        <v>210</v>
      </c>
      <c r="K313" s="7">
        <v>0.21</v>
      </c>
      <c r="L313" s="61">
        <f>K313/0.00956</f>
        <v>21.966527196652716</v>
      </c>
      <c r="M313" s="13">
        <v>2</v>
      </c>
      <c r="N313" s="13">
        <v>6.9</v>
      </c>
      <c r="O313" s="7">
        <v>0</v>
      </c>
      <c r="P313" s="7">
        <v>0</v>
      </c>
      <c r="Q313" s="7">
        <v>2.5</v>
      </c>
      <c r="R313" s="7">
        <v>2.7</v>
      </c>
      <c r="S313" s="7">
        <v>2.4</v>
      </c>
      <c r="T313" s="7">
        <v>2.9</v>
      </c>
      <c r="U313" s="28">
        <v>10.5</v>
      </c>
      <c r="V313" s="23">
        <v>2.625</v>
      </c>
      <c r="W313" s="23">
        <v>0.105</v>
      </c>
      <c r="X313" s="23">
        <v>2.73</v>
      </c>
      <c r="Y313" s="23">
        <v>5.46</v>
      </c>
      <c r="Z313" s="5" t="s">
        <v>465</v>
      </c>
      <c r="AA313" s="21" t="s">
        <v>463</v>
      </c>
      <c r="AB313" s="7">
        <v>3</v>
      </c>
      <c r="AC313" s="21" t="s">
        <v>466</v>
      </c>
      <c r="AD313" s="41">
        <f t="shared" si="118"/>
        <v>26</v>
      </c>
      <c r="AE313" s="12"/>
      <c r="AI313" s="58">
        <f t="shared" ref="AI313:AI327" si="144">1.293+25.93*K313-9.209*K313^2</f>
        <v>6.3321831</v>
      </c>
      <c r="AJ313" s="58">
        <f t="shared" ref="AJ313:AJ327" si="145">Y313-AI313</f>
        <v>-0.87218309999999999</v>
      </c>
      <c r="AL313" s="55">
        <f t="shared" ref="AL313:AL327" si="146">37.9-37.63*K313+18.14*K313^2</f>
        <v>30.797673999999997</v>
      </c>
      <c r="AM313" s="55">
        <f t="shared" ref="AM313:AM327" si="147">K313*AL313</f>
        <v>6.4675115399999994</v>
      </c>
      <c r="AN313" s="55">
        <f t="shared" ref="AN313:AN327" si="148">Y313-AM313</f>
        <v>-1.0075115399999994</v>
      </c>
      <c r="AO313" s="55">
        <f t="shared" ref="AO313:AO327" si="149">AL313/AD313/100</f>
        <v>1.1845259230769229E-2</v>
      </c>
    </row>
    <row r="314" spans="1:41" ht="28.8" x14ac:dyDescent="0.3">
      <c r="A314" s="11">
        <v>1</v>
      </c>
      <c r="B314" s="14">
        <v>24</v>
      </c>
      <c r="C314" s="15" t="s">
        <v>461</v>
      </c>
      <c r="D314" s="12">
        <v>0.5</v>
      </c>
      <c r="E314" s="21" t="s">
        <v>193</v>
      </c>
      <c r="F314" s="7">
        <v>3</v>
      </c>
      <c r="G314" s="7" t="s">
        <v>28</v>
      </c>
      <c r="H314" s="7">
        <v>4</v>
      </c>
      <c r="I314" s="7">
        <v>15.7</v>
      </c>
      <c r="J314" s="7">
        <v>410</v>
      </c>
      <c r="K314" s="7">
        <v>0.41</v>
      </c>
      <c r="L314" s="61">
        <f t="shared" ref="L314:L318" si="150">K314/0.0078</f>
        <v>52.564102564102562</v>
      </c>
      <c r="M314" s="13">
        <v>3.5</v>
      </c>
      <c r="N314" s="13">
        <v>12.2</v>
      </c>
      <c r="O314" s="7">
        <v>10</v>
      </c>
      <c r="P314" s="7">
        <v>1</v>
      </c>
      <c r="Q314" s="17">
        <v>4.8</v>
      </c>
      <c r="R314" s="17">
        <v>5.2</v>
      </c>
      <c r="S314" s="17">
        <v>4.3</v>
      </c>
      <c r="T314" s="17">
        <v>4.0999999999999996</v>
      </c>
      <c r="U314" s="28">
        <v>18.399999999999999</v>
      </c>
      <c r="V314" s="23">
        <v>4.5999999999999996</v>
      </c>
      <c r="W314" s="23">
        <v>0.20499999999999999</v>
      </c>
      <c r="X314" s="23">
        <v>4.8049999999999997</v>
      </c>
      <c r="Y314" s="23">
        <v>9.61</v>
      </c>
      <c r="Z314" s="22" t="s">
        <v>467</v>
      </c>
      <c r="AA314" s="15" t="s">
        <v>463</v>
      </c>
      <c r="AB314" s="7">
        <v>3</v>
      </c>
      <c r="AC314" s="21" t="s">
        <v>468</v>
      </c>
      <c r="AD314" s="41">
        <f t="shared" si="118"/>
        <v>23.439024390243901</v>
      </c>
      <c r="AI314" s="58">
        <f t="shared" si="144"/>
        <v>10.3762671</v>
      </c>
      <c r="AJ314" s="58">
        <f t="shared" si="145"/>
        <v>-0.76626710000000031</v>
      </c>
      <c r="AL314" s="55">
        <f t="shared" si="146"/>
        <v>25.521033999999997</v>
      </c>
      <c r="AM314" s="55">
        <f t="shared" si="147"/>
        <v>10.463623939999998</v>
      </c>
      <c r="AN314" s="55">
        <f t="shared" si="148"/>
        <v>-0.85362393999999853</v>
      </c>
      <c r="AO314" s="55">
        <f t="shared" si="149"/>
        <v>1.0888266326742975E-2</v>
      </c>
    </row>
    <row r="315" spans="1:41" ht="28.8" x14ac:dyDescent="0.3">
      <c r="A315" s="11">
        <v>1</v>
      </c>
      <c r="B315" s="14">
        <v>25</v>
      </c>
      <c r="C315" s="15" t="s">
        <v>461</v>
      </c>
      <c r="D315" s="12">
        <v>0.6</v>
      </c>
      <c r="E315" s="21" t="s">
        <v>193</v>
      </c>
      <c r="F315" s="7">
        <v>3</v>
      </c>
      <c r="G315" s="7" t="s">
        <v>184</v>
      </c>
      <c r="H315" s="7">
        <v>3</v>
      </c>
      <c r="I315" s="7">
        <v>13.3</v>
      </c>
      <c r="J315" s="7">
        <v>250</v>
      </c>
      <c r="K315" s="7">
        <v>0.25</v>
      </c>
      <c r="L315" s="61">
        <f t="shared" si="150"/>
        <v>32.051282051282051</v>
      </c>
      <c r="M315" s="13">
        <v>2.5</v>
      </c>
      <c r="N315" s="13">
        <v>10.8</v>
      </c>
      <c r="O315" s="7">
        <v>10</v>
      </c>
      <c r="P315" s="7">
        <v>1</v>
      </c>
      <c r="Q315" s="17">
        <v>3.6</v>
      </c>
      <c r="R315" s="17">
        <v>3.4</v>
      </c>
      <c r="S315" s="17">
        <v>2</v>
      </c>
      <c r="T315" s="17">
        <v>2</v>
      </c>
      <c r="U315" s="28">
        <v>11</v>
      </c>
      <c r="V315" s="23">
        <v>2.75</v>
      </c>
      <c r="W315" s="23">
        <v>0.125</v>
      </c>
      <c r="X315" s="23">
        <v>2.875</v>
      </c>
      <c r="Y315" s="23">
        <v>5.75</v>
      </c>
      <c r="Z315" s="22" t="s">
        <v>469</v>
      </c>
      <c r="AA315" s="15" t="s">
        <v>463</v>
      </c>
      <c r="AB315" s="7">
        <v>3</v>
      </c>
      <c r="AC315" s="21" t="s">
        <v>468</v>
      </c>
      <c r="AD315" s="41">
        <f t="shared" si="118"/>
        <v>23</v>
      </c>
      <c r="AI315" s="58">
        <f t="shared" si="144"/>
        <v>7.1999374999999999</v>
      </c>
      <c r="AJ315" s="58">
        <f t="shared" si="145"/>
        <v>-1.4499374999999999</v>
      </c>
      <c r="AL315" s="55">
        <f t="shared" si="146"/>
        <v>29.626249999999999</v>
      </c>
      <c r="AM315" s="55">
        <f t="shared" si="147"/>
        <v>7.4065624999999997</v>
      </c>
      <c r="AN315" s="55">
        <f t="shared" si="148"/>
        <v>-1.6565624999999997</v>
      </c>
      <c r="AO315" s="55">
        <f t="shared" si="149"/>
        <v>1.2880978260869565E-2</v>
      </c>
    </row>
    <row r="316" spans="1:41" ht="28.8" hidden="1" x14ac:dyDescent="0.3">
      <c r="A316" s="11">
        <v>1</v>
      </c>
      <c r="B316" s="14">
        <v>26</v>
      </c>
      <c r="C316" s="15" t="s">
        <v>461</v>
      </c>
      <c r="D316" s="12">
        <v>0</v>
      </c>
      <c r="E316" s="21" t="s">
        <v>193</v>
      </c>
      <c r="F316" s="7">
        <v>3</v>
      </c>
      <c r="G316" s="7" t="s">
        <v>57</v>
      </c>
      <c r="H316" s="7">
        <v>1</v>
      </c>
      <c r="I316" s="7">
        <v>6.9</v>
      </c>
      <c r="J316" s="7">
        <v>75</v>
      </c>
      <c r="K316" s="7">
        <v>7.4999999999999997E-2</v>
      </c>
      <c r="L316" s="61">
        <f t="shared" si="150"/>
        <v>9.615384615384615</v>
      </c>
      <c r="M316" s="13">
        <v>1.6</v>
      </c>
      <c r="N316" s="13">
        <v>5.3000000000000007</v>
      </c>
      <c r="O316" s="7">
        <v>5</v>
      </c>
      <c r="P316" s="7">
        <v>2</v>
      </c>
      <c r="Q316" s="17">
        <v>1.2</v>
      </c>
      <c r="R316" s="17">
        <v>1.6</v>
      </c>
      <c r="S316" s="17">
        <v>1.2</v>
      </c>
      <c r="T316" s="17">
        <v>1</v>
      </c>
      <c r="U316" s="28">
        <v>5</v>
      </c>
      <c r="V316" s="23">
        <v>1.25</v>
      </c>
      <c r="W316" s="23">
        <v>3.7499999999999999E-2</v>
      </c>
      <c r="X316" s="23">
        <v>1.2875000000000001</v>
      </c>
      <c r="Y316" s="23">
        <v>2.5750000000000002</v>
      </c>
      <c r="Z316" s="22" t="s">
        <v>470</v>
      </c>
      <c r="AA316" s="15" t="s">
        <v>463</v>
      </c>
      <c r="AB316" s="7">
        <v>3</v>
      </c>
      <c r="AC316" s="21" t="s">
        <v>457</v>
      </c>
      <c r="AD316" s="41">
        <f t="shared" si="118"/>
        <v>34.333333333333336</v>
      </c>
      <c r="AI316" s="58">
        <f t="shared" si="144"/>
        <v>3.1859493750000003</v>
      </c>
      <c r="AJ316" s="58">
        <f t="shared" si="145"/>
        <v>-0.61094937500000013</v>
      </c>
      <c r="AL316" s="55">
        <f t="shared" si="146"/>
        <v>35.179787500000003</v>
      </c>
      <c r="AM316" s="55">
        <f t="shared" si="147"/>
        <v>2.6384840625000003</v>
      </c>
      <c r="AN316" s="55">
        <f t="shared" si="148"/>
        <v>-6.348406250000016E-2</v>
      </c>
      <c r="AO316" s="55">
        <f t="shared" si="149"/>
        <v>1.0246540048543688E-2</v>
      </c>
    </row>
    <row r="317" spans="1:41" ht="28.8" hidden="1" x14ac:dyDescent="0.3">
      <c r="A317" s="11">
        <v>1</v>
      </c>
      <c r="B317" s="14">
        <v>27</v>
      </c>
      <c r="C317" s="15" t="s">
        <v>461</v>
      </c>
      <c r="D317" s="12">
        <v>0</v>
      </c>
      <c r="E317" s="21" t="s">
        <v>193</v>
      </c>
      <c r="F317" s="7">
        <v>3</v>
      </c>
      <c r="G317" s="7" t="s">
        <v>57</v>
      </c>
      <c r="H317" s="7">
        <v>1</v>
      </c>
      <c r="I317" s="7">
        <v>8.5</v>
      </c>
      <c r="J317" s="7">
        <v>110</v>
      </c>
      <c r="K317" s="7">
        <v>0.11</v>
      </c>
      <c r="L317" s="61">
        <f t="shared" si="150"/>
        <v>14.102564102564104</v>
      </c>
      <c r="M317" s="13">
        <v>1.2</v>
      </c>
      <c r="N317" s="13">
        <v>7.3</v>
      </c>
      <c r="O317" s="7">
        <v>5</v>
      </c>
      <c r="P317" s="7">
        <v>2</v>
      </c>
      <c r="Q317" s="17">
        <v>2.2000000000000002</v>
      </c>
      <c r="R317" s="17">
        <v>2.1</v>
      </c>
      <c r="S317" s="17">
        <v>1.8</v>
      </c>
      <c r="T317" s="17">
        <v>1.9</v>
      </c>
      <c r="U317" s="28">
        <v>8</v>
      </c>
      <c r="V317" s="23">
        <v>2</v>
      </c>
      <c r="W317" s="23">
        <v>5.5E-2</v>
      </c>
      <c r="X317" s="23">
        <v>2.0550000000000002</v>
      </c>
      <c r="Y317" s="23">
        <v>4.1100000000000003</v>
      </c>
      <c r="Z317" s="22" t="s">
        <v>471</v>
      </c>
      <c r="AA317" s="15" t="s">
        <v>463</v>
      </c>
      <c r="AB317" s="7">
        <v>3</v>
      </c>
      <c r="AC317" s="21" t="s">
        <v>457</v>
      </c>
      <c r="AD317" s="41">
        <f t="shared" si="118"/>
        <v>37.363636363636367</v>
      </c>
      <c r="AI317" s="58">
        <f t="shared" si="144"/>
        <v>4.0338710999999998</v>
      </c>
      <c r="AJ317" s="58">
        <f t="shared" si="145"/>
        <v>7.6128900000000499E-2</v>
      </c>
      <c r="AL317" s="55">
        <f t="shared" si="146"/>
        <v>33.980193999999997</v>
      </c>
      <c r="AM317" s="55">
        <f t="shared" si="147"/>
        <v>3.7378213399999995</v>
      </c>
      <c r="AN317" s="55">
        <f t="shared" si="148"/>
        <v>0.37217866000000077</v>
      </c>
      <c r="AO317" s="55">
        <f t="shared" si="149"/>
        <v>9.0944558150851569E-3</v>
      </c>
    </row>
    <row r="318" spans="1:41" ht="28.8" hidden="1" x14ac:dyDescent="0.3">
      <c r="A318" s="11">
        <v>1</v>
      </c>
      <c r="B318" s="14">
        <v>28</v>
      </c>
      <c r="C318" s="15" t="s">
        <v>472</v>
      </c>
      <c r="D318" s="39">
        <v>0.15</v>
      </c>
      <c r="E318" s="21" t="s">
        <v>193</v>
      </c>
      <c r="F318" s="7">
        <v>3</v>
      </c>
      <c r="G318" s="7" t="s">
        <v>28</v>
      </c>
      <c r="H318" s="7">
        <v>4</v>
      </c>
      <c r="I318" s="7">
        <v>16.100000000000001</v>
      </c>
      <c r="J318" s="7">
        <v>360</v>
      </c>
      <c r="K318" s="7">
        <v>0.36</v>
      </c>
      <c r="L318" s="61">
        <f t="shared" si="150"/>
        <v>46.153846153846153</v>
      </c>
      <c r="M318" s="13">
        <v>1.2</v>
      </c>
      <c r="N318" s="13">
        <v>14.900000000000002</v>
      </c>
      <c r="O318" s="7">
        <v>10</v>
      </c>
      <c r="P318" s="7">
        <v>2</v>
      </c>
      <c r="Q318" s="17">
        <v>4</v>
      </c>
      <c r="R318" s="17">
        <v>4</v>
      </c>
      <c r="S318" s="17">
        <v>4.7</v>
      </c>
      <c r="T318" s="17">
        <v>4</v>
      </c>
      <c r="U318" s="28">
        <v>16.7</v>
      </c>
      <c r="V318" s="23">
        <v>4.1749999999999998</v>
      </c>
      <c r="W318" s="23">
        <v>0.18</v>
      </c>
      <c r="X318" s="23">
        <v>4.3549999999999995</v>
      </c>
      <c r="Y318" s="23">
        <v>8.7099999999999991</v>
      </c>
      <c r="Z318" s="22" t="s">
        <v>473</v>
      </c>
      <c r="AA318" s="15" t="s">
        <v>474</v>
      </c>
      <c r="AB318" s="7">
        <v>3</v>
      </c>
      <c r="AC318" s="21" t="s">
        <v>475</v>
      </c>
      <c r="AD318" s="41">
        <f t="shared" si="118"/>
        <v>24.194444444444443</v>
      </c>
      <c r="AI318" s="58">
        <f t="shared" si="144"/>
        <v>9.4343135999999994</v>
      </c>
      <c r="AJ318" s="58">
        <f t="shared" si="145"/>
        <v>-0.72431360000000033</v>
      </c>
      <c r="AL318" s="55">
        <f t="shared" si="146"/>
        <v>26.704143999999999</v>
      </c>
      <c r="AM318" s="55">
        <f t="shared" si="147"/>
        <v>9.61349184</v>
      </c>
      <c r="AN318" s="55">
        <f t="shared" si="148"/>
        <v>-0.90349184000000093</v>
      </c>
      <c r="AO318" s="55">
        <f t="shared" si="149"/>
        <v>1.1037304064293915E-2</v>
      </c>
    </row>
    <row r="319" spans="1:41" ht="43.2" hidden="1" x14ac:dyDescent="0.3">
      <c r="A319" s="11">
        <v>1</v>
      </c>
      <c r="B319" s="14">
        <v>29</v>
      </c>
      <c r="C319" s="15" t="s">
        <v>472</v>
      </c>
      <c r="D319" s="39">
        <v>0.35</v>
      </c>
      <c r="E319" s="21" t="s">
        <v>430</v>
      </c>
      <c r="F319" s="7">
        <v>4</v>
      </c>
      <c r="G319" s="7" t="s">
        <v>184</v>
      </c>
      <c r="H319" s="7">
        <v>3</v>
      </c>
      <c r="I319" s="7">
        <v>15.4</v>
      </c>
      <c r="J319" s="7">
        <v>580</v>
      </c>
      <c r="K319" s="7">
        <v>0.57999999999999996</v>
      </c>
      <c r="L319" s="61">
        <f>K319/0.00956</f>
        <v>60.6694560669456</v>
      </c>
      <c r="M319" s="13">
        <v>5.4</v>
      </c>
      <c r="N319" s="13">
        <v>10</v>
      </c>
      <c r="O319" s="7">
        <v>5</v>
      </c>
      <c r="P319" s="7">
        <v>2</v>
      </c>
      <c r="Q319" s="17">
        <v>5.7</v>
      </c>
      <c r="R319" s="17">
        <v>5.0999999999999996</v>
      </c>
      <c r="S319" s="17">
        <v>7.5</v>
      </c>
      <c r="T319" s="17">
        <v>6</v>
      </c>
      <c r="U319" s="28">
        <v>24.3</v>
      </c>
      <c r="V319" s="23">
        <v>6.0750000000000002</v>
      </c>
      <c r="W319" s="23">
        <v>0.28999999999999998</v>
      </c>
      <c r="X319" s="23">
        <v>6.3650000000000002</v>
      </c>
      <c r="Y319" s="23">
        <v>12.73</v>
      </c>
      <c r="Z319" s="22" t="s">
        <v>471</v>
      </c>
      <c r="AA319" s="15" t="s">
        <v>474</v>
      </c>
      <c r="AB319" s="1">
        <v>3</v>
      </c>
      <c r="AC319" s="40" t="s">
        <v>586</v>
      </c>
      <c r="AD319" s="41">
        <f t="shared" si="118"/>
        <v>21.948275862068968</v>
      </c>
      <c r="AE319" s="26"/>
      <c r="AI319" s="58">
        <f t="shared" si="144"/>
        <v>13.234492400000001</v>
      </c>
      <c r="AJ319" s="58">
        <f t="shared" si="145"/>
        <v>-0.50449240000000017</v>
      </c>
      <c r="AL319" s="55">
        <f t="shared" si="146"/>
        <v>22.176895999999999</v>
      </c>
      <c r="AM319" s="55">
        <f t="shared" si="147"/>
        <v>12.862599679999999</v>
      </c>
      <c r="AN319" s="55">
        <f t="shared" si="148"/>
        <v>-0.13259967999999844</v>
      </c>
      <c r="AO319" s="55">
        <f t="shared" si="149"/>
        <v>1.0104163142183818E-2</v>
      </c>
    </row>
    <row r="320" spans="1:41" ht="28.8" hidden="1" x14ac:dyDescent="0.3">
      <c r="A320" s="11">
        <v>1</v>
      </c>
      <c r="B320" s="14">
        <v>30</v>
      </c>
      <c r="C320" s="15" t="s">
        <v>472</v>
      </c>
      <c r="D320" s="39">
        <v>0.6</v>
      </c>
      <c r="E320" s="21" t="s">
        <v>193</v>
      </c>
      <c r="F320" s="7">
        <v>3</v>
      </c>
      <c r="G320" s="7" t="s">
        <v>28</v>
      </c>
      <c r="H320" s="7">
        <v>4</v>
      </c>
      <c r="I320" s="7">
        <v>17.8</v>
      </c>
      <c r="J320" s="7">
        <v>600</v>
      </c>
      <c r="K320" s="7">
        <v>0.6</v>
      </c>
      <c r="L320" s="61">
        <f t="shared" ref="L320:L321" si="151">K320/0.0078</f>
        <v>76.92307692307692</v>
      </c>
      <c r="M320" s="13">
        <v>2</v>
      </c>
      <c r="N320" s="13">
        <v>15.8</v>
      </c>
      <c r="O320" s="7">
        <v>10</v>
      </c>
      <c r="P320" s="7">
        <v>2</v>
      </c>
      <c r="Q320" s="17">
        <v>5.9</v>
      </c>
      <c r="R320" s="17">
        <v>6.6</v>
      </c>
      <c r="S320" s="17">
        <v>6.4</v>
      </c>
      <c r="T320" s="17">
        <v>5.2</v>
      </c>
      <c r="U320" s="28">
        <v>24.099999999999998</v>
      </c>
      <c r="V320" s="23">
        <v>6.0249999999999995</v>
      </c>
      <c r="W320" s="23">
        <v>0.3</v>
      </c>
      <c r="X320" s="23">
        <v>6.3249999999999993</v>
      </c>
      <c r="Y320" s="23">
        <v>12.649999999999999</v>
      </c>
      <c r="Z320" s="22" t="s">
        <v>476</v>
      </c>
      <c r="AA320" s="15" t="s">
        <v>474</v>
      </c>
      <c r="AB320" s="7">
        <v>3</v>
      </c>
      <c r="AC320" s="21" t="s">
        <v>477</v>
      </c>
      <c r="AD320" s="41">
        <f t="shared" si="118"/>
        <v>21.083333333333332</v>
      </c>
      <c r="AI320" s="58">
        <f t="shared" si="144"/>
        <v>13.53576</v>
      </c>
      <c r="AJ320" s="58">
        <f t="shared" si="145"/>
        <v>-0.88576000000000121</v>
      </c>
      <c r="AL320" s="55">
        <f t="shared" si="146"/>
        <v>21.852399999999999</v>
      </c>
      <c r="AM320" s="55">
        <f t="shared" si="147"/>
        <v>13.11144</v>
      </c>
      <c r="AN320" s="55">
        <f t="shared" si="148"/>
        <v>-0.4614400000000014</v>
      </c>
      <c r="AO320" s="55">
        <f t="shared" si="149"/>
        <v>1.0364774703557313E-2</v>
      </c>
    </row>
    <row r="321" spans="1:41" ht="28.8" hidden="1" x14ac:dyDescent="0.3">
      <c r="A321" s="11">
        <v>1</v>
      </c>
      <c r="B321" s="14">
        <v>31</v>
      </c>
      <c r="C321" s="15" t="s">
        <v>472</v>
      </c>
      <c r="D321" s="41">
        <v>0.8</v>
      </c>
      <c r="E321" s="21" t="s">
        <v>193</v>
      </c>
      <c r="F321" s="7">
        <v>3</v>
      </c>
      <c r="G321" s="7" t="s">
        <v>28</v>
      </c>
      <c r="H321" s="7">
        <v>4</v>
      </c>
      <c r="I321" s="7">
        <v>17.8</v>
      </c>
      <c r="J321" s="7">
        <v>520</v>
      </c>
      <c r="K321" s="7">
        <v>0.52</v>
      </c>
      <c r="L321" s="61">
        <f t="shared" si="151"/>
        <v>66.666666666666671</v>
      </c>
      <c r="M321" s="13">
        <v>1.5</v>
      </c>
      <c r="N321" s="13">
        <v>16.3</v>
      </c>
      <c r="O321" s="7">
        <v>10</v>
      </c>
      <c r="P321" s="7">
        <v>2</v>
      </c>
      <c r="Q321" s="17">
        <v>4.7</v>
      </c>
      <c r="R321" s="17">
        <v>4.9000000000000004</v>
      </c>
      <c r="S321" s="17">
        <v>4.9000000000000004</v>
      </c>
      <c r="T321" s="17">
        <v>4.3</v>
      </c>
      <c r="U321" s="28">
        <v>18.8</v>
      </c>
      <c r="V321" s="23">
        <v>4.7</v>
      </c>
      <c r="W321" s="23">
        <v>0.26</v>
      </c>
      <c r="X321" s="23">
        <v>4.96</v>
      </c>
      <c r="Y321" s="23">
        <v>9.92</v>
      </c>
      <c r="Z321" s="22" t="s">
        <v>476</v>
      </c>
      <c r="AA321" s="15" t="s">
        <v>474</v>
      </c>
      <c r="AB321" s="7">
        <v>3</v>
      </c>
      <c r="AC321" s="21" t="s">
        <v>477</v>
      </c>
      <c r="AD321" s="41">
        <f t="shared" si="118"/>
        <v>19.076923076923077</v>
      </c>
      <c r="AI321" s="58">
        <f t="shared" si="144"/>
        <v>12.286486399999999</v>
      </c>
      <c r="AJ321" s="58">
        <f t="shared" si="145"/>
        <v>-2.3664863999999994</v>
      </c>
      <c r="AL321" s="55">
        <f t="shared" si="146"/>
        <v>23.237455999999998</v>
      </c>
      <c r="AM321" s="55">
        <f t="shared" si="147"/>
        <v>12.08347712</v>
      </c>
      <c r="AN321" s="55">
        <f t="shared" si="148"/>
        <v>-2.1634771199999996</v>
      </c>
      <c r="AO321" s="55">
        <f t="shared" si="149"/>
        <v>1.2180924516129033E-2</v>
      </c>
    </row>
    <row r="322" spans="1:41" ht="28.8" hidden="1" x14ac:dyDescent="0.3">
      <c r="A322" s="11">
        <v>1</v>
      </c>
      <c r="B322" s="14">
        <v>32</v>
      </c>
      <c r="C322" s="15" t="s">
        <v>478</v>
      </c>
      <c r="D322" s="41">
        <v>0.15</v>
      </c>
      <c r="E322" s="21" t="s">
        <v>430</v>
      </c>
      <c r="F322" s="7">
        <v>4</v>
      </c>
      <c r="G322" s="7" t="s">
        <v>28</v>
      </c>
      <c r="H322" s="7">
        <v>4</v>
      </c>
      <c r="I322" s="7">
        <v>13.8</v>
      </c>
      <c r="J322" s="7">
        <v>650</v>
      </c>
      <c r="K322" s="7">
        <v>0.65</v>
      </c>
      <c r="L322" s="61">
        <f t="shared" ref="L322:L323" si="152">K322/0.00956</f>
        <v>67.991631799163173</v>
      </c>
      <c r="M322" s="13">
        <v>2.5</v>
      </c>
      <c r="N322" s="13">
        <v>11.3</v>
      </c>
      <c r="O322" s="7">
        <v>10</v>
      </c>
      <c r="P322" s="7">
        <v>2</v>
      </c>
      <c r="Q322" s="17">
        <v>5.4</v>
      </c>
      <c r="R322" s="17">
        <v>5.9</v>
      </c>
      <c r="S322" s="17">
        <v>5.8</v>
      </c>
      <c r="T322" s="17">
        <v>6.4</v>
      </c>
      <c r="U322" s="28">
        <v>23.5</v>
      </c>
      <c r="V322" s="23">
        <v>5.875</v>
      </c>
      <c r="W322" s="23">
        <v>0.32500000000000001</v>
      </c>
      <c r="X322" s="23">
        <v>6.2</v>
      </c>
      <c r="Y322" s="23">
        <v>12.4</v>
      </c>
      <c r="Z322" s="22" t="s">
        <v>479</v>
      </c>
      <c r="AA322" s="15" t="s">
        <v>474</v>
      </c>
      <c r="AB322" s="7">
        <v>3</v>
      </c>
      <c r="AC322" s="21" t="s">
        <v>480</v>
      </c>
      <c r="AD322" s="41">
        <f t="shared" si="118"/>
        <v>19.076923076923077</v>
      </c>
      <c r="AE322" s="26"/>
      <c r="AI322" s="58">
        <f t="shared" si="144"/>
        <v>14.256697500000001</v>
      </c>
      <c r="AJ322" s="58">
        <f t="shared" si="145"/>
        <v>-1.856697500000001</v>
      </c>
      <c r="AL322" s="55">
        <f t="shared" si="146"/>
        <v>21.104649999999999</v>
      </c>
      <c r="AM322" s="55">
        <f t="shared" si="147"/>
        <v>13.7180225</v>
      </c>
      <c r="AN322" s="55">
        <f t="shared" si="148"/>
        <v>-1.3180224999999997</v>
      </c>
      <c r="AO322" s="55">
        <f t="shared" si="149"/>
        <v>1.1062921370967743E-2</v>
      </c>
    </row>
    <row r="323" spans="1:41" ht="28.8" hidden="1" x14ac:dyDescent="0.3">
      <c r="A323" s="11">
        <v>1</v>
      </c>
      <c r="B323" s="14">
        <v>33</v>
      </c>
      <c r="C323" s="15" t="s">
        <v>461</v>
      </c>
      <c r="D323" s="41">
        <v>0.25</v>
      </c>
      <c r="E323" s="21" t="s">
        <v>430</v>
      </c>
      <c r="F323" s="7">
        <v>4</v>
      </c>
      <c r="G323" s="7" t="s">
        <v>184</v>
      </c>
      <c r="H323" s="7">
        <v>3</v>
      </c>
      <c r="I323" s="7">
        <v>11.1</v>
      </c>
      <c r="J323" s="7">
        <v>400</v>
      </c>
      <c r="K323" s="7">
        <v>0.4</v>
      </c>
      <c r="L323" s="61">
        <f t="shared" si="152"/>
        <v>41.84100418410042</v>
      </c>
      <c r="M323" s="13">
        <v>3.1</v>
      </c>
      <c r="N323" s="13">
        <v>8</v>
      </c>
      <c r="O323" s="7">
        <v>10</v>
      </c>
      <c r="P323" s="7">
        <v>2</v>
      </c>
      <c r="Q323" s="17">
        <v>5.7</v>
      </c>
      <c r="R323" s="17">
        <v>5.8</v>
      </c>
      <c r="S323" s="17">
        <v>6.3</v>
      </c>
      <c r="T323" s="17">
        <v>5.9</v>
      </c>
      <c r="U323" s="28">
        <v>23.700000000000003</v>
      </c>
      <c r="V323" s="23">
        <v>5.9250000000000007</v>
      </c>
      <c r="W323" s="23">
        <v>0.2</v>
      </c>
      <c r="X323" s="23">
        <v>6.1250000000000009</v>
      </c>
      <c r="Y323" s="23">
        <v>12.250000000000002</v>
      </c>
      <c r="Z323" s="17" t="s">
        <v>481</v>
      </c>
      <c r="AA323" s="15" t="s">
        <v>463</v>
      </c>
      <c r="AB323" s="7">
        <v>3</v>
      </c>
      <c r="AC323" s="21" t="s">
        <v>482</v>
      </c>
      <c r="AD323" s="41">
        <f t="shared" ref="AD323:AD386" si="153">Y323/K323</f>
        <v>30.625000000000004</v>
      </c>
      <c r="AE323" s="26"/>
      <c r="AI323" s="58">
        <f t="shared" si="144"/>
        <v>10.191559999999999</v>
      </c>
      <c r="AJ323" s="58">
        <f t="shared" si="145"/>
        <v>2.0584400000000027</v>
      </c>
      <c r="AL323" s="55">
        <f t="shared" si="146"/>
        <v>25.750399999999999</v>
      </c>
      <c r="AM323" s="55">
        <f t="shared" si="147"/>
        <v>10.30016</v>
      </c>
      <c r="AN323" s="55">
        <f t="shared" si="148"/>
        <v>1.9498400000000018</v>
      </c>
      <c r="AO323" s="55">
        <f t="shared" si="149"/>
        <v>8.4082938775510204E-3</v>
      </c>
    </row>
    <row r="324" spans="1:41" ht="28.8" hidden="1" x14ac:dyDescent="0.3">
      <c r="A324" s="11">
        <v>1</v>
      </c>
      <c r="B324" s="14">
        <v>34</v>
      </c>
      <c r="C324" s="15" t="s">
        <v>461</v>
      </c>
      <c r="D324" s="41">
        <v>0.05</v>
      </c>
      <c r="E324" s="21" t="s">
        <v>193</v>
      </c>
      <c r="F324" s="7">
        <v>3</v>
      </c>
      <c r="G324" s="7" t="s">
        <v>57</v>
      </c>
      <c r="H324" s="7">
        <v>1</v>
      </c>
      <c r="I324" s="7">
        <v>8.3000000000000007</v>
      </c>
      <c r="J324" s="7">
        <v>100</v>
      </c>
      <c r="K324" s="7">
        <v>0.1</v>
      </c>
      <c r="L324" s="61">
        <f>K324/0.0078</f>
        <v>12.820512820512821</v>
      </c>
      <c r="M324" s="13">
        <v>2</v>
      </c>
      <c r="N324" s="13">
        <v>6.3000000000000007</v>
      </c>
      <c r="O324" s="7">
        <v>0</v>
      </c>
      <c r="P324" s="7">
        <v>0</v>
      </c>
      <c r="Q324" s="17">
        <v>1.7</v>
      </c>
      <c r="R324" s="17">
        <v>1.5</v>
      </c>
      <c r="S324" s="17">
        <v>2</v>
      </c>
      <c r="T324" s="17">
        <v>1.9</v>
      </c>
      <c r="U324" s="28">
        <v>7.1</v>
      </c>
      <c r="V324" s="23">
        <v>1.7749999999999999</v>
      </c>
      <c r="W324" s="23">
        <v>0.05</v>
      </c>
      <c r="X324" s="23">
        <v>1.825</v>
      </c>
      <c r="Y324" s="23">
        <v>3.65</v>
      </c>
      <c r="Z324" s="17" t="s">
        <v>483</v>
      </c>
      <c r="AA324" s="15" t="s">
        <v>463</v>
      </c>
      <c r="AB324" s="7">
        <v>3</v>
      </c>
      <c r="AC324" s="21" t="s">
        <v>482</v>
      </c>
      <c r="AD324" s="41">
        <f t="shared" si="153"/>
        <v>36.5</v>
      </c>
      <c r="AI324" s="58">
        <f t="shared" si="144"/>
        <v>3.7939099999999999</v>
      </c>
      <c r="AJ324" s="58">
        <f t="shared" si="145"/>
        <v>-0.14390999999999998</v>
      </c>
      <c r="AL324" s="55">
        <f t="shared" si="146"/>
        <v>34.318400000000004</v>
      </c>
      <c r="AM324" s="55">
        <f t="shared" si="147"/>
        <v>3.4318400000000007</v>
      </c>
      <c r="AN324" s="55">
        <f t="shared" si="148"/>
        <v>0.21815999999999924</v>
      </c>
      <c r="AO324" s="55">
        <f t="shared" si="149"/>
        <v>9.4023013698630153E-3</v>
      </c>
    </row>
    <row r="325" spans="1:41" ht="28.8" hidden="1" x14ac:dyDescent="0.3">
      <c r="A325" s="11">
        <v>1</v>
      </c>
      <c r="B325" s="14">
        <v>35</v>
      </c>
      <c r="C325" s="15" t="s">
        <v>461</v>
      </c>
      <c r="D325" s="41">
        <v>0.15</v>
      </c>
      <c r="E325" s="21" t="s">
        <v>430</v>
      </c>
      <c r="F325" s="7">
        <v>4</v>
      </c>
      <c r="G325" s="7" t="s">
        <v>184</v>
      </c>
      <c r="H325" s="7">
        <v>3</v>
      </c>
      <c r="I325" s="7">
        <v>10.199999999999999</v>
      </c>
      <c r="J325" s="7">
        <v>330</v>
      </c>
      <c r="K325" s="7">
        <v>0.33</v>
      </c>
      <c r="L325" s="61">
        <f>K325/0.00956</f>
        <v>34.518828451882847</v>
      </c>
      <c r="M325" s="13">
        <v>2.5</v>
      </c>
      <c r="N325" s="13">
        <v>7.6999999999999993</v>
      </c>
      <c r="O325" s="7">
        <v>10</v>
      </c>
      <c r="P325" s="7">
        <v>2</v>
      </c>
      <c r="Q325" s="17">
        <v>3.8</v>
      </c>
      <c r="R325" s="17">
        <v>3.9</v>
      </c>
      <c r="S325" s="17">
        <v>4.2</v>
      </c>
      <c r="T325" s="17">
        <v>3.9</v>
      </c>
      <c r="U325" s="28">
        <v>15.799999999999999</v>
      </c>
      <c r="V325" s="23">
        <v>3.9499999999999997</v>
      </c>
      <c r="W325" s="23">
        <v>0.16500000000000001</v>
      </c>
      <c r="X325" s="23">
        <v>4.1149999999999993</v>
      </c>
      <c r="Y325" s="23">
        <v>8.2299999999999986</v>
      </c>
      <c r="Z325" s="17" t="s">
        <v>484</v>
      </c>
      <c r="AA325" s="15" t="s">
        <v>463</v>
      </c>
      <c r="AB325" s="7">
        <v>3</v>
      </c>
      <c r="AC325" s="21" t="s">
        <v>482</v>
      </c>
      <c r="AD325" s="41">
        <f t="shared" si="153"/>
        <v>24.939393939393934</v>
      </c>
      <c r="AE325" s="26"/>
      <c r="AI325" s="58">
        <f t="shared" si="144"/>
        <v>8.8470399000000004</v>
      </c>
      <c r="AJ325" s="58">
        <f t="shared" si="145"/>
        <v>-0.61703990000000175</v>
      </c>
      <c r="AL325" s="55">
        <f t="shared" si="146"/>
        <v>27.457545999999997</v>
      </c>
      <c r="AM325" s="55">
        <f t="shared" si="147"/>
        <v>9.0609901799999992</v>
      </c>
      <c r="AN325" s="55">
        <f t="shared" si="148"/>
        <v>-0.83099018000000058</v>
      </c>
      <c r="AO325" s="55">
        <f t="shared" si="149"/>
        <v>1.1009708602673147E-2</v>
      </c>
    </row>
    <row r="326" spans="1:41" ht="28.8" x14ac:dyDescent="0.3">
      <c r="A326" s="11">
        <v>1</v>
      </c>
      <c r="B326" s="14">
        <v>36</v>
      </c>
      <c r="C326" s="15" t="s">
        <v>461</v>
      </c>
      <c r="D326" s="41">
        <v>0.02</v>
      </c>
      <c r="E326" s="21" t="s">
        <v>193</v>
      </c>
      <c r="F326" s="7">
        <v>3</v>
      </c>
      <c r="G326" s="7" t="s">
        <v>57</v>
      </c>
      <c r="H326" s="7">
        <v>1</v>
      </c>
      <c r="I326" s="7">
        <v>6.9</v>
      </c>
      <c r="J326" s="7">
        <v>100</v>
      </c>
      <c r="K326" s="7">
        <v>0.1</v>
      </c>
      <c r="L326" s="61">
        <f>K326/0.0078</f>
        <v>12.820512820512821</v>
      </c>
      <c r="M326" s="13">
        <v>1.9</v>
      </c>
      <c r="N326" s="13">
        <v>5</v>
      </c>
      <c r="O326" s="7">
        <v>5</v>
      </c>
      <c r="P326" s="7">
        <v>1</v>
      </c>
      <c r="Q326" s="17">
        <v>1.8</v>
      </c>
      <c r="R326" s="17">
        <v>2</v>
      </c>
      <c r="S326" s="17">
        <v>2.1</v>
      </c>
      <c r="T326" s="17">
        <v>2</v>
      </c>
      <c r="U326" s="28">
        <v>7.9</v>
      </c>
      <c r="V326" s="23">
        <v>1.9750000000000001</v>
      </c>
      <c r="W326" s="23">
        <v>0.05</v>
      </c>
      <c r="X326" s="23">
        <v>2.0249999999999999</v>
      </c>
      <c r="Y326" s="23">
        <v>4.05</v>
      </c>
      <c r="Z326" s="17" t="s">
        <v>485</v>
      </c>
      <c r="AA326" s="15" t="s">
        <v>463</v>
      </c>
      <c r="AB326" s="7">
        <v>3</v>
      </c>
      <c r="AC326" s="21" t="s">
        <v>482</v>
      </c>
      <c r="AD326" s="41">
        <f t="shared" si="153"/>
        <v>40.499999999999993</v>
      </c>
      <c r="AI326" s="58">
        <f t="shared" si="144"/>
        <v>3.7939099999999999</v>
      </c>
      <c r="AJ326" s="58">
        <f t="shared" si="145"/>
        <v>0.25608999999999993</v>
      </c>
      <c r="AL326" s="55">
        <f t="shared" si="146"/>
        <v>34.318400000000004</v>
      </c>
      <c r="AM326" s="55">
        <f t="shared" si="147"/>
        <v>3.4318400000000007</v>
      </c>
      <c r="AN326" s="55">
        <f t="shared" si="148"/>
        <v>0.61815999999999915</v>
      </c>
      <c r="AO326" s="55">
        <f t="shared" si="149"/>
        <v>8.4736790123456814E-3</v>
      </c>
    </row>
    <row r="327" spans="1:41" ht="28.8" x14ac:dyDescent="0.3">
      <c r="A327" s="11">
        <v>1</v>
      </c>
      <c r="B327" s="14">
        <v>37</v>
      </c>
      <c r="C327" s="15" t="s">
        <v>461</v>
      </c>
      <c r="D327" s="41">
        <v>0.1</v>
      </c>
      <c r="E327" s="21" t="s">
        <v>430</v>
      </c>
      <c r="F327" s="7">
        <v>4</v>
      </c>
      <c r="G327" s="7" t="s">
        <v>205</v>
      </c>
      <c r="H327" s="7">
        <v>2</v>
      </c>
      <c r="I327" s="7">
        <v>7.8</v>
      </c>
      <c r="J327" s="7">
        <v>260</v>
      </c>
      <c r="K327" s="7">
        <v>0.26</v>
      </c>
      <c r="L327" s="61">
        <f>K327/0.00956</f>
        <v>27.19665271966527</v>
      </c>
      <c r="M327" s="13">
        <v>3.5</v>
      </c>
      <c r="N327" s="13">
        <v>4.3</v>
      </c>
      <c r="O327" s="7">
        <v>5</v>
      </c>
      <c r="P327" s="7">
        <v>1</v>
      </c>
      <c r="Q327" s="17">
        <v>3.6</v>
      </c>
      <c r="R327" s="17">
        <v>3.5</v>
      </c>
      <c r="S327" s="17">
        <v>3.7</v>
      </c>
      <c r="T327" s="17">
        <v>3.6</v>
      </c>
      <c r="U327" s="28">
        <v>14.4</v>
      </c>
      <c r="V327" s="23">
        <v>3.6</v>
      </c>
      <c r="W327" s="23">
        <v>0.13</v>
      </c>
      <c r="X327" s="23">
        <v>3.73</v>
      </c>
      <c r="Y327" s="23">
        <v>7.46</v>
      </c>
      <c r="Z327" s="17" t="s">
        <v>486</v>
      </c>
      <c r="AA327" s="15" t="s">
        <v>463</v>
      </c>
      <c r="AB327" s="7">
        <v>3</v>
      </c>
      <c r="AC327" s="21" t="s">
        <v>482</v>
      </c>
      <c r="AD327" s="41">
        <f t="shared" si="153"/>
        <v>28.69230769230769</v>
      </c>
      <c r="AE327" s="26"/>
      <c r="AI327" s="58">
        <f t="shared" si="144"/>
        <v>7.4122716000000004</v>
      </c>
      <c r="AJ327" s="58">
        <f t="shared" si="145"/>
        <v>4.772839999999956E-2</v>
      </c>
      <c r="AL327" s="55">
        <f t="shared" si="146"/>
        <v>29.342464</v>
      </c>
      <c r="AM327" s="55">
        <f t="shared" si="147"/>
        <v>7.6290406400000004</v>
      </c>
      <c r="AN327" s="55">
        <f t="shared" si="148"/>
        <v>-0.16904064000000041</v>
      </c>
      <c r="AO327" s="55">
        <f t="shared" si="149"/>
        <v>1.0226596032171582E-2</v>
      </c>
    </row>
    <row r="328" spans="1:41" ht="28.8" hidden="1" x14ac:dyDescent="0.3">
      <c r="A328" s="11">
        <v>1</v>
      </c>
      <c r="B328" s="30">
        <v>38</v>
      </c>
      <c r="C328" s="31" t="s">
        <v>461</v>
      </c>
      <c r="D328" s="42">
        <v>0.3</v>
      </c>
      <c r="E328" s="31" t="s">
        <v>430</v>
      </c>
      <c r="F328" s="33">
        <v>4</v>
      </c>
      <c r="G328" s="33" t="s">
        <v>184</v>
      </c>
      <c r="H328" s="33">
        <v>3</v>
      </c>
      <c r="I328" s="33">
        <v>13</v>
      </c>
      <c r="J328" s="33">
        <v>390</v>
      </c>
      <c r="K328" s="33">
        <v>0.39</v>
      </c>
      <c r="L328" s="33"/>
      <c r="M328" s="34">
        <v>3.5</v>
      </c>
      <c r="N328" s="34">
        <v>9.5</v>
      </c>
      <c r="O328" s="33">
        <v>5</v>
      </c>
      <c r="P328" s="33">
        <v>1</v>
      </c>
      <c r="Q328" s="33">
        <v>5.9</v>
      </c>
      <c r="R328" s="33">
        <v>6</v>
      </c>
      <c r="S328" s="33">
        <v>4.9000000000000004</v>
      </c>
      <c r="T328" s="33">
        <v>5.3</v>
      </c>
      <c r="U328" s="35">
        <v>22.1</v>
      </c>
      <c r="V328" s="36">
        <v>5.5250000000000004</v>
      </c>
      <c r="W328" s="36">
        <v>0.19500000000000001</v>
      </c>
      <c r="X328" s="36">
        <v>5.7200000000000006</v>
      </c>
      <c r="Y328" s="36">
        <v>11.440000000000001</v>
      </c>
      <c r="Z328" s="33" t="s">
        <v>487</v>
      </c>
      <c r="AA328" s="31" t="s">
        <v>463</v>
      </c>
      <c r="AB328" s="33">
        <v>3</v>
      </c>
      <c r="AC328" s="31" t="s">
        <v>488</v>
      </c>
      <c r="AD328" s="41">
        <f t="shared" si="153"/>
        <v>29.333333333333336</v>
      </c>
      <c r="AE328" s="32" t="s">
        <v>436</v>
      </c>
      <c r="AI328" s="16"/>
      <c r="AJ328" s="16"/>
      <c r="AK328" s="16"/>
      <c r="AL328" s="16"/>
      <c r="AM328" s="16"/>
      <c r="AN328" s="16"/>
      <c r="AO328" s="41">
        <v>18.627118644067796</v>
      </c>
    </row>
    <row r="329" spans="1:41" ht="28.8" x14ac:dyDescent="0.3">
      <c r="A329" s="11">
        <v>1</v>
      </c>
      <c r="B329" s="14">
        <v>39</v>
      </c>
      <c r="C329" s="15" t="s">
        <v>461</v>
      </c>
      <c r="D329" s="41">
        <v>0.3</v>
      </c>
      <c r="E329" s="21" t="s">
        <v>430</v>
      </c>
      <c r="F329" s="7">
        <v>4</v>
      </c>
      <c r="G329" s="7" t="s">
        <v>205</v>
      </c>
      <c r="H329" s="7">
        <v>2</v>
      </c>
      <c r="I329" s="7">
        <v>11.1</v>
      </c>
      <c r="J329" s="7">
        <v>280</v>
      </c>
      <c r="K329" s="7">
        <v>0.28000000000000003</v>
      </c>
      <c r="L329" s="61">
        <f t="shared" ref="L329:L344" si="154">K329/0.00956</f>
        <v>29.288702928870293</v>
      </c>
      <c r="M329" s="13">
        <v>2.8</v>
      </c>
      <c r="N329" s="13">
        <v>8.3000000000000007</v>
      </c>
      <c r="O329" s="7">
        <v>5</v>
      </c>
      <c r="P329" s="7">
        <v>1</v>
      </c>
      <c r="Q329" s="17">
        <v>4.8</v>
      </c>
      <c r="R329" s="17">
        <v>3.8</v>
      </c>
      <c r="S329" s="17">
        <v>3.9</v>
      </c>
      <c r="T329" s="17">
        <v>4.5</v>
      </c>
      <c r="U329" s="28">
        <v>17</v>
      </c>
      <c r="V329" s="23">
        <v>4.25</v>
      </c>
      <c r="W329" s="23">
        <v>0.14000000000000001</v>
      </c>
      <c r="X329" s="23">
        <v>4.3899999999999997</v>
      </c>
      <c r="Y329" s="23">
        <v>8.7799999999999994</v>
      </c>
      <c r="Z329" s="17" t="s">
        <v>489</v>
      </c>
      <c r="AA329" s="15" t="s">
        <v>463</v>
      </c>
      <c r="AB329" s="7">
        <v>3</v>
      </c>
      <c r="AC329" s="21" t="s">
        <v>482</v>
      </c>
      <c r="AD329" s="41">
        <f t="shared" si="153"/>
        <v>31.357142857142851</v>
      </c>
      <c r="AE329" s="26"/>
      <c r="AI329" s="58">
        <f t="shared" ref="AI329:AI345" si="155">1.293+25.93*K329-9.209*K329^2</f>
        <v>7.8314143999999999</v>
      </c>
      <c r="AJ329" s="58">
        <f t="shared" ref="AJ329:AJ345" si="156">Y329-AI329</f>
        <v>0.94858559999999947</v>
      </c>
      <c r="AL329" s="55">
        <f t="shared" ref="AL329:AL345" si="157">37.9-37.63*K329+18.14*K329^2</f>
        <v>28.785775999999998</v>
      </c>
      <c r="AM329" s="55">
        <f t="shared" ref="AM329:AM345" si="158">K329*AL329</f>
        <v>8.0600172800000003</v>
      </c>
      <c r="AN329" s="55">
        <f t="shared" ref="AN329:AN345" si="159">Y329-AM329</f>
        <v>0.71998271999999908</v>
      </c>
      <c r="AO329" s="55">
        <f t="shared" ref="AO329:AO345" si="160">AL329/AD329/100</f>
        <v>9.1799741230068361E-3</v>
      </c>
    </row>
    <row r="330" spans="1:41" ht="28.8" x14ac:dyDescent="0.3">
      <c r="A330" s="11">
        <v>1</v>
      </c>
      <c r="B330" s="14">
        <v>40</v>
      </c>
      <c r="C330" s="15" t="s">
        <v>461</v>
      </c>
      <c r="D330" s="41">
        <v>0.55000000000000004</v>
      </c>
      <c r="E330" s="21" t="s">
        <v>430</v>
      </c>
      <c r="F330" s="7">
        <v>4</v>
      </c>
      <c r="G330" s="7" t="s">
        <v>184</v>
      </c>
      <c r="H330" s="7">
        <v>3</v>
      </c>
      <c r="I330" s="7">
        <v>13</v>
      </c>
      <c r="J330" s="7">
        <v>450</v>
      </c>
      <c r="K330" s="7">
        <v>0.45</v>
      </c>
      <c r="L330" s="61">
        <f t="shared" si="154"/>
        <v>47.071129707112966</v>
      </c>
      <c r="M330" s="13">
        <v>2.6</v>
      </c>
      <c r="N330" s="13">
        <v>10.4</v>
      </c>
      <c r="O330" s="7">
        <v>5</v>
      </c>
      <c r="P330" s="7">
        <v>1</v>
      </c>
      <c r="Q330" s="17">
        <v>5.2</v>
      </c>
      <c r="R330" s="17">
        <v>6.8</v>
      </c>
      <c r="S330" s="17">
        <v>6.4</v>
      </c>
      <c r="T330" s="17">
        <v>4.9000000000000004</v>
      </c>
      <c r="U330" s="28">
        <v>23.299999999999997</v>
      </c>
      <c r="V330" s="23">
        <v>5.8249999999999993</v>
      </c>
      <c r="W330" s="23">
        <v>0.22500000000000001</v>
      </c>
      <c r="X330" s="23">
        <v>6.0499999999999989</v>
      </c>
      <c r="Y330" s="23">
        <v>12.099999999999998</v>
      </c>
      <c r="Z330" s="17" t="s">
        <v>490</v>
      </c>
      <c r="AA330" s="15" t="s">
        <v>463</v>
      </c>
      <c r="AB330" s="7">
        <v>3</v>
      </c>
      <c r="AC330" s="21" t="s">
        <v>482</v>
      </c>
      <c r="AD330" s="41">
        <f t="shared" si="153"/>
        <v>26.888888888888882</v>
      </c>
      <c r="AE330" s="26"/>
      <c r="AI330" s="58">
        <f t="shared" si="155"/>
        <v>11.096677499999998</v>
      </c>
      <c r="AJ330" s="58">
        <f t="shared" si="156"/>
        <v>1.0033224999999995</v>
      </c>
      <c r="AL330" s="55">
        <f t="shared" si="157"/>
        <v>24.639849999999996</v>
      </c>
      <c r="AM330" s="55">
        <f t="shared" si="158"/>
        <v>11.087932499999999</v>
      </c>
      <c r="AN330" s="55">
        <f t="shared" si="159"/>
        <v>1.0120674999999988</v>
      </c>
      <c r="AO330" s="55">
        <f t="shared" si="160"/>
        <v>9.163580578512397E-3</v>
      </c>
    </row>
    <row r="331" spans="1:41" ht="28.8" x14ac:dyDescent="0.3">
      <c r="A331" s="11">
        <v>1</v>
      </c>
      <c r="B331" s="14">
        <v>41</v>
      </c>
      <c r="C331" s="15" t="s">
        <v>461</v>
      </c>
      <c r="D331" s="41">
        <v>0.1</v>
      </c>
      <c r="E331" s="21" t="s">
        <v>430</v>
      </c>
      <c r="F331" s="7">
        <v>4</v>
      </c>
      <c r="G331" s="7" t="s">
        <v>205</v>
      </c>
      <c r="H331" s="7">
        <v>2</v>
      </c>
      <c r="I331" s="7">
        <v>11.1</v>
      </c>
      <c r="J331" s="7">
        <v>220</v>
      </c>
      <c r="K331" s="7">
        <v>0.22</v>
      </c>
      <c r="L331" s="61">
        <f t="shared" si="154"/>
        <v>23.01255230125523</v>
      </c>
      <c r="M331" s="13">
        <v>2.8</v>
      </c>
      <c r="N331" s="13">
        <v>8.3000000000000007</v>
      </c>
      <c r="O331" s="7">
        <v>5</v>
      </c>
      <c r="P331" s="7">
        <v>1</v>
      </c>
      <c r="Q331" s="17">
        <v>4.0999999999999996</v>
      </c>
      <c r="R331" s="17">
        <v>4.2</v>
      </c>
      <c r="S331" s="17">
        <v>4.5</v>
      </c>
      <c r="T331" s="17">
        <v>3.9</v>
      </c>
      <c r="U331" s="28">
        <v>16.7</v>
      </c>
      <c r="V331" s="23">
        <v>4.1749999999999998</v>
      </c>
      <c r="W331" s="23">
        <v>0.11</v>
      </c>
      <c r="X331" s="23">
        <v>4.2850000000000001</v>
      </c>
      <c r="Y331" s="23">
        <v>8.57</v>
      </c>
      <c r="Z331" s="17" t="s">
        <v>491</v>
      </c>
      <c r="AA331" s="15" t="s">
        <v>463</v>
      </c>
      <c r="AB331" s="7">
        <v>3</v>
      </c>
      <c r="AC331" s="21" t="s">
        <v>482</v>
      </c>
      <c r="AD331" s="41">
        <f t="shared" si="153"/>
        <v>38.954545454545453</v>
      </c>
      <c r="AE331" s="26"/>
      <c r="AI331" s="58">
        <f t="shared" si="155"/>
        <v>6.5518844000000005</v>
      </c>
      <c r="AJ331" s="58">
        <f t="shared" si="156"/>
        <v>2.0181155999999998</v>
      </c>
      <c r="AL331" s="55">
        <f t="shared" si="157"/>
        <v>30.499375999999998</v>
      </c>
      <c r="AM331" s="55">
        <f t="shared" si="158"/>
        <v>6.7098627199999994</v>
      </c>
      <c r="AN331" s="55">
        <f t="shared" si="159"/>
        <v>1.8601372800000009</v>
      </c>
      <c r="AO331" s="55">
        <f t="shared" si="160"/>
        <v>7.8294780863477249E-3</v>
      </c>
    </row>
    <row r="332" spans="1:41" ht="28.8" x14ac:dyDescent="0.3">
      <c r="A332" s="11">
        <v>1</v>
      </c>
      <c r="B332" s="14">
        <v>42</v>
      </c>
      <c r="C332" s="15" t="s">
        <v>429</v>
      </c>
      <c r="D332" s="41">
        <v>0.2</v>
      </c>
      <c r="E332" s="21" t="s">
        <v>430</v>
      </c>
      <c r="F332" s="7">
        <v>4</v>
      </c>
      <c r="G332" s="7" t="s">
        <v>184</v>
      </c>
      <c r="H332" s="7">
        <v>3</v>
      </c>
      <c r="I332" s="7">
        <v>15.2</v>
      </c>
      <c r="J332" s="7">
        <v>480</v>
      </c>
      <c r="K332" s="7">
        <v>0.48</v>
      </c>
      <c r="L332" s="61">
        <f t="shared" si="154"/>
        <v>50.209205020920493</v>
      </c>
      <c r="M332" s="13">
        <v>4.0999999999999996</v>
      </c>
      <c r="N332" s="13">
        <v>11.1</v>
      </c>
      <c r="O332" s="7">
        <v>5</v>
      </c>
      <c r="P332" s="7">
        <v>1</v>
      </c>
      <c r="Q332" s="17">
        <v>5.5</v>
      </c>
      <c r="R332" s="17">
        <v>4.2</v>
      </c>
      <c r="S332" s="17">
        <v>4.9000000000000004</v>
      </c>
      <c r="T332" s="17">
        <v>5.3</v>
      </c>
      <c r="U332" s="28">
        <v>19.899999999999999</v>
      </c>
      <c r="V332" s="23">
        <v>4.9749999999999996</v>
      </c>
      <c r="W332" s="23">
        <v>0.24</v>
      </c>
      <c r="X332" s="23">
        <v>5.2149999999999999</v>
      </c>
      <c r="Y332" s="23">
        <v>10.43</v>
      </c>
      <c r="Z332" s="17" t="s">
        <v>492</v>
      </c>
      <c r="AA332" s="15" t="s">
        <v>426</v>
      </c>
      <c r="AB332" s="7">
        <v>1</v>
      </c>
      <c r="AC332" s="21" t="s">
        <v>482</v>
      </c>
      <c r="AD332" s="41">
        <f t="shared" si="153"/>
        <v>21.729166666666668</v>
      </c>
      <c r="AE332" s="26"/>
      <c r="AI332" s="58">
        <f t="shared" si="155"/>
        <v>11.617646399999998</v>
      </c>
      <c r="AJ332" s="58">
        <f t="shared" si="156"/>
        <v>-1.1876463999999984</v>
      </c>
      <c r="AL332" s="55">
        <f t="shared" si="157"/>
        <v>24.017055999999997</v>
      </c>
      <c r="AM332" s="55">
        <f t="shared" si="158"/>
        <v>11.528186879999998</v>
      </c>
      <c r="AN332" s="55">
        <f t="shared" si="159"/>
        <v>-1.0981868799999983</v>
      </c>
      <c r="AO332" s="55">
        <f t="shared" si="160"/>
        <v>1.1052911677852346E-2</v>
      </c>
    </row>
    <row r="333" spans="1:41" ht="28.8" x14ac:dyDescent="0.3">
      <c r="A333" s="11">
        <v>1</v>
      </c>
      <c r="B333" s="14">
        <v>43</v>
      </c>
      <c r="C333" s="15" t="s">
        <v>429</v>
      </c>
      <c r="D333" s="41">
        <v>0.6</v>
      </c>
      <c r="E333" s="21" t="s">
        <v>430</v>
      </c>
      <c r="F333" s="7">
        <v>4</v>
      </c>
      <c r="G333" s="7" t="s">
        <v>184</v>
      </c>
      <c r="H333" s="7">
        <v>3</v>
      </c>
      <c r="I333" s="7">
        <v>14</v>
      </c>
      <c r="J333" s="7">
        <v>560</v>
      </c>
      <c r="K333" s="7">
        <v>0.56000000000000005</v>
      </c>
      <c r="L333" s="61">
        <f t="shared" si="154"/>
        <v>58.577405857740587</v>
      </c>
      <c r="M333" s="13">
        <v>3.1</v>
      </c>
      <c r="N333" s="13">
        <v>10.9</v>
      </c>
      <c r="O333" s="7">
        <v>5</v>
      </c>
      <c r="P333" s="7">
        <v>1</v>
      </c>
      <c r="Q333" s="17">
        <v>6.7</v>
      </c>
      <c r="R333" s="17">
        <v>4.8</v>
      </c>
      <c r="S333" s="17">
        <v>7.4</v>
      </c>
      <c r="T333" s="17">
        <v>5.9</v>
      </c>
      <c r="U333" s="28">
        <v>24.799999999999997</v>
      </c>
      <c r="V333" s="23">
        <v>6.1999999999999993</v>
      </c>
      <c r="W333" s="23">
        <v>0.28000000000000003</v>
      </c>
      <c r="X333" s="23">
        <v>6.4799999999999995</v>
      </c>
      <c r="Y333" s="23">
        <v>12.959999999999999</v>
      </c>
      <c r="Z333" s="17" t="s">
        <v>493</v>
      </c>
      <c r="AA333" s="15" t="s">
        <v>426</v>
      </c>
      <c r="AB333" s="7">
        <v>1</v>
      </c>
      <c r="AC333" s="21" t="s">
        <v>482</v>
      </c>
      <c r="AD333" s="41">
        <f t="shared" si="153"/>
        <v>23.142857142857139</v>
      </c>
      <c r="AE333" s="26"/>
      <c r="AI333" s="58">
        <f t="shared" si="155"/>
        <v>12.925857600000001</v>
      </c>
      <c r="AJ333" s="58">
        <f t="shared" si="156"/>
        <v>3.4142399999998574E-2</v>
      </c>
      <c r="AL333" s="55">
        <f t="shared" si="157"/>
        <v>22.515903999999995</v>
      </c>
      <c r="AM333" s="55">
        <f t="shared" si="158"/>
        <v>12.608906239999998</v>
      </c>
      <c r="AN333" s="55">
        <f t="shared" si="159"/>
        <v>0.35109376000000125</v>
      </c>
      <c r="AO333" s="55">
        <f t="shared" si="160"/>
        <v>9.7290943209876538E-3</v>
      </c>
    </row>
    <row r="334" spans="1:41" ht="28.8" hidden="1" x14ac:dyDescent="0.3">
      <c r="A334" s="11">
        <v>1</v>
      </c>
      <c r="B334" s="14">
        <v>44</v>
      </c>
      <c r="C334" s="15" t="s">
        <v>429</v>
      </c>
      <c r="D334" s="41">
        <v>0.5</v>
      </c>
      <c r="E334" s="21" t="s">
        <v>430</v>
      </c>
      <c r="F334" s="7">
        <v>4</v>
      </c>
      <c r="G334" s="7" t="s">
        <v>184</v>
      </c>
      <c r="H334" s="7">
        <v>3</v>
      </c>
      <c r="I334" s="7">
        <v>15.7</v>
      </c>
      <c r="J334" s="7">
        <v>590</v>
      </c>
      <c r="K334" s="7">
        <v>0.59</v>
      </c>
      <c r="L334" s="61">
        <f t="shared" si="154"/>
        <v>61.715481171548106</v>
      </c>
      <c r="M334" s="13">
        <v>5</v>
      </c>
      <c r="N334" s="13">
        <v>10.7</v>
      </c>
      <c r="O334" s="7">
        <v>10</v>
      </c>
      <c r="P334" s="7">
        <v>2</v>
      </c>
      <c r="Q334" s="17">
        <v>7.1</v>
      </c>
      <c r="R334" s="17">
        <v>6.1</v>
      </c>
      <c r="S334" s="17">
        <v>5.7</v>
      </c>
      <c r="T334" s="17">
        <v>4.8</v>
      </c>
      <c r="U334" s="28">
        <v>23.7</v>
      </c>
      <c r="V334" s="23">
        <v>5.9249999999999998</v>
      </c>
      <c r="W334" s="23">
        <v>0.29499999999999998</v>
      </c>
      <c r="X334" s="23">
        <v>6.22</v>
      </c>
      <c r="Y334" s="23">
        <v>12.44</v>
      </c>
      <c r="Z334" s="17" t="s">
        <v>494</v>
      </c>
      <c r="AA334" s="15" t="s">
        <v>426</v>
      </c>
      <c r="AB334" s="7">
        <v>1</v>
      </c>
      <c r="AC334" s="21" t="s">
        <v>482</v>
      </c>
      <c r="AD334" s="41">
        <f t="shared" si="153"/>
        <v>21.084745762711865</v>
      </c>
      <c r="AE334" s="26"/>
      <c r="AI334" s="58">
        <f t="shared" si="155"/>
        <v>13.386047099999999</v>
      </c>
      <c r="AJ334" s="58">
        <f t="shared" si="156"/>
        <v>-0.94604709999999947</v>
      </c>
      <c r="AL334" s="55">
        <f t="shared" si="157"/>
        <v>22.012833999999998</v>
      </c>
      <c r="AM334" s="55">
        <f t="shared" si="158"/>
        <v>12.987572059999998</v>
      </c>
      <c r="AN334" s="55">
        <f t="shared" si="159"/>
        <v>-0.54757205999999847</v>
      </c>
      <c r="AO334" s="55">
        <f t="shared" si="160"/>
        <v>1.0440170466237941E-2</v>
      </c>
    </row>
    <row r="335" spans="1:41" ht="28.8" hidden="1" x14ac:dyDescent="0.3">
      <c r="A335" s="11">
        <v>1</v>
      </c>
      <c r="B335" s="14">
        <v>45</v>
      </c>
      <c r="C335" s="15" t="s">
        <v>429</v>
      </c>
      <c r="D335" s="41">
        <v>0.4</v>
      </c>
      <c r="E335" s="21" t="s">
        <v>430</v>
      </c>
      <c r="F335" s="7">
        <v>4</v>
      </c>
      <c r="G335" s="7" t="s">
        <v>184</v>
      </c>
      <c r="H335" s="7">
        <v>3</v>
      </c>
      <c r="I335" s="7">
        <v>13.9</v>
      </c>
      <c r="J335" s="7">
        <v>510</v>
      </c>
      <c r="K335" s="7">
        <v>0.51</v>
      </c>
      <c r="L335" s="61">
        <f t="shared" si="154"/>
        <v>53.347280334728033</v>
      </c>
      <c r="M335" s="13">
        <v>4.2</v>
      </c>
      <c r="N335" s="13">
        <v>9.6999999999999993</v>
      </c>
      <c r="O335" s="7">
        <v>10</v>
      </c>
      <c r="P335" s="7">
        <v>2</v>
      </c>
      <c r="Q335" s="17">
        <v>6.8</v>
      </c>
      <c r="R335" s="17">
        <v>6.6</v>
      </c>
      <c r="S335" s="17">
        <v>5.6</v>
      </c>
      <c r="T335" s="17">
        <v>5.2</v>
      </c>
      <c r="U335" s="28">
        <v>24.2</v>
      </c>
      <c r="V335" s="23">
        <v>6.05</v>
      </c>
      <c r="W335" s="23">
        <v>0.255</v>
      </c>
      <c r="X335" s="23">
        <v>6.3049999999999997</v>
      </c>
      <c r="Y335" s="23">
        <v>12.61</v>
      </c>
      <c r="Z335" s="17" t="s">
        <v>495</v>
      </c>
      <c r="AA335" s="15" t="s">
        <v>426</v>
      </c>
      <c r="AB335" s="7">
        <v>1</v>
      </c>
      <c r="AC335" s="21" t="s">
        <v>482</v>
      </c>
      <c r="AD335" s="41">
        <f t="shared" si="153"/>
        <v>24.725490196078429</v>
      </c>
      <c r="AE335" s="26"/>
      <c r="AI335" s="58">
        <f t="shared" si="155"/>
        <v>12.122039099999999</v>
      </c>
      <c r="AJ335" s="58">
        <f t="shared" si="156"/>
        <v>0.48796090000000092</v>
      </c>
      <c r="AL335" s="55">
        <f t="shared" si="157"/>
        <v>23.426913999999996</v>
      </c>
      <c r="AM335" s="55">
        <f t="shared" si="158"/>
        <v>11.947726139999999</v>
      </c>
      <c r="AN335" s="55">
        <f t="shared" si="159"/>
        <v>0.66227386000000088</v>
      </c>
      <c r="AO335" s="55">
        <f t="shared" si="160"/>
        <v>9.4748026486915146E-3</v>
      </c>
    </row>
    <row r="336" spans="1:41" ht="28.8" hidden="1" x14ac:dyDescent="0.3">
      <c r="A336" s="11">
        <v>1</v>
      </c>
      <c r="B336" s="14">
        <v>46</v>
      </c>
      <c r="C336" s="15" t="s">
        <v>429</v>
      </c>
      <c r="D336" s="41">
        <v>0.5</v>
      </c>
      <c r="E336" s="21" t="s">
        <v>430</v>
      </c>
      <c r="F336" s="7">
        <v>4</v>
      </c>
      <c r="G336" s="7" t="s">
        <v>184</v>
      </c>
      <c r="H336" s="7">
        <v>3</v>
      </c>
      <c r="I336" s="7">
        <v>16.2</v>
      </c>
      <c r="J336" s="7">
        <v>660</v>
      </c>
      <c r="K336" s="7">
        <v>0.66</v>
      </c>
      <c r="L336" s="61">
        <f t="shared" si="154"/>
        <v>69.037656903765694</v>
      </c>
      <c r="M336" s="13">
        <v>4.8</v>
      </c>
      <c r="N336" s="13">
        <v>11.399999999999999</v>
      </c>
      <c r="O336" s="7">
        <v>10</v>
      </c>
      <c r="P336" s="7">
        <v>2</v>
      </c>
      <c r="Q336" s="17">
        <v>5.5</v>
      </c>
      <c r="R336" s="17">
        <v>7</v>
      </c>
      <c r="S336" s="17">
        <v>5.9</v>
      </c>
      <c r="T336" s="17">
        <v>4.9000000000000004</v>
      </c>
      <c r="U336" s="28">
        <v>23.299999999999997</v>
      </c>
      <c r="V336" s="23">
        <v>5.8249999999999993</v>
      </c>
      <c r="W336" s="23">
        <v>0.33</v>
      </c>
      <c r="X336" s="23">
        <v>6.1549999999999994</v>
      </c>
      <c r="Y336" s="23">
        <v>12.309999999999999</v>
      </c>
      <c r="Z336" s="17" t="s">
        <v>496</v>
      </c>
      <c r="AA336" s="15" t="s">
        <v>426</v>
      </c>
      <c r="AB336" s="7">
        <v>1</v>
      </c>
      <c r="AC336" s="21" t="s">
        <v>482</v>
      </c>
      <c r="AD336" s="41">
        <f t="shared" si="153"/>
        <v>18.651515151515149</v>
      </c>
      <c r="AE336" s="26"/>
      <c r="AI336" s="58">
        <f t="shared" si="155"/>
        <v>14.395359599999999</v>
      </c>
      <c r="AJ336" s="58">
        <f t="shared" si="156"/>
        <v>-2.0853596000000003</v>
      </c>
      <c r="AL336" s="55">
        <f t="shared" si="157"/>
        <v>20.965983999999999</v>
      </c>
      <c r="AM336" s="55">
        <f t="shared" si="158"/>
        <v>13.83754944</v>
      </c>
      <c r="AN336" s="55">
        <f t="shared" si="159"/>
        <v>-1.5275494400000014</v>
      </c>
      <c r="AO336" s="55">
        <f t="shared" si="160"/>
        <v>1.1240901251015435E-2</v>
      </c>
    </row>
    <row r="337" spans="1:41" ht="28.8" x14ac:dyDescent="0.3">
      <c r="A337" s="11">
        <v>1</v>
      </c>
      <c r="B337" s="14">
        <v>37</v>
      </c>
      <c r="C337" s="31" t="s">
        <v>497</v>
      </c>
      <c r="D337" s="12">
        <v>0.3</v>
      </c>
      <c r="E337" s="21" t="s">
        <v>430</v>
      </c>
      <c r="F337" s="7">
        <v>4</v>
      </c>
      <c r="G337" s="7" t="s">
        <v>28</v>
      </c>
      <c r="H337" s="7">
        <v>4</v>
      </c>
      <c r="I337" s="5">
        <v>13.7</v>
      </c>
      <c r="J337" s="7">
        <v>590</v>
      </c>
      <c r="K337" s="7">
        <v>0.59</v>
      </c>
      <c r="L337" s="61">
        <f t="shared" si="154"/>
        <v>61.715481171548106</v>
      </c>
      <c r="M337" s="13">
        <v>3.8</v>
      </c>
      <c r="N337" s="13">
        <v>9.8999999999999986</v>
      </c>
      <c r="O337" s="5">
        <v>5</v>
      </c>
      <c r="P337" s="7">
        <v>1</v>
      </c>
      <c r="Q337" s="22">
        <v>4.5</v>
      </c>
      <c r="R337" s="22">
        <v>5.6</v>
      </c>
      <c r="S337" s="22">
        <v>5.6</v>
      </c>
      <c r="T337" s="22">
        <v>5.0999999999999996</v>
      </c>
      <c r="U337" s="28">
        <v>20.799999999999997</v>
      </c>
      <c r="V337" s="23">
        <v>5.1999999999999993</v>
      </c>
      <c r="W337" s="23">
        <v>0.29499999999999998</v>
      </c>
      <c r="X337" s="23">
        <v>5.4949999999999992</v>
      </c>
      <c r="Y337" s="23">
        <v>10.989999999999998</v>
      </c>
      <c r="Z337" s="22" t="s">
        <v>498</v>
      </c>
      <c r="AA337" s="15" t="s">
        <v>474</v>
      </c>
      <c r="AB337" s="5">
        <v>3</v>
      </c>
      <c r="AC337" s="27" t="s">
        <v>499</v>
      </c>
      <c r="AD337" s="41">
        <f t="shared" si="153"/>
        <v>18.627118644067796</v>
      </c>
      <c r="AE337" s="26"/>
      <c r="AI337" s="58">
        <f t="shared" si="155"/>
        <v>13.386047099999999</v>
      </c>
      <c r="AJ337" s="58">
        <f t="shared" si="156"/>
        <v>-2.3960471000000005</v>
      </c>
      <c r="AL337" s="55">
        <f t="shared" si="157"/>
        <v>22.012833999999998</v>
      </c>
      <c r="AM337" s="55">
        <f t="shared" si="158"/>
        <v>12.987572059999998</v>
      </c>
      <c r="AN337" s="55">
        <f t="shared" si="159"/>
        <v>-1.9975720599999995</v>
      </c>
      <c r="AO337" s="55">
        <f t="shared" si="160"/>
        <v>1.1817626988171064E-2</v>
      </c>
    </row>
    <row r="338" spans="1:41" ht="28.8" x14ac:dyDescent="0.3">
      <c r="A338" s="11">
        <v>1</v>
      </c>
      <c r="B338" s="14">
        <v>38</v>
      </c>
      <c r="C338" s="31" t="s">
        <v>497</v>
      </c>
      <c r="D338" s="12">
        <v>0.3</v>
      </c>
      <c r="E338" s="21" t="s">
        <v>430</v>
      </c>
      <c r="F338" s="7">
        <v>4</v>
      </c>
      <c r="G338" s="7" t="s">
        <v>28</v>
      </c>
      <c r="H338" s="7">
        <v>4</v>
      </c>
      <c r="I338" s="5">
        <v>13.9</v>
      </c>
      <c r="J338" s="7">
        <v>490</v>
      </c>
      <c r="K338" s="7">
        <v>0.49</v>
      </c>
      <c r="L338" s="61">
        <f t="shared" si="154"/>
        <v>51.255230125523006</v>
      </c>
      <c r="M338" s="13">
        <v>4</v>
      </c>
      <c r="N338" s="13">
        <v>9.9</v>
      </c>
      <c r="O338" s="5">
        <v>5</v>
      </c>
      <c r="P338" s="7">
        <v>1</v>
      </c>
      <c r="Q338" s="22">
        <v>6.8</v>
      </c>
      <c r="R338" s="22">
        <v>7.3</v>
      </c>
      <c r="S338" s="22">
        <v>7.4</v>
      </c>
      <c r="T338" s="22">
        <v>7.9</v>
      </c>
      <c r="U338" s="28">
        <v>29.4</v>
      </c>
      <c r="V338" s="23">
        <v>7.35</v>
      </c>
      <c r="W338" s="23">
        <v>0.245</v>
      </c>
      <c r="X338" s="23">
        <v>7.5949999999999998</v>
      </c>
      <c r="Y338" s="23">
        <v>15.19</v>
      </c>
      <c r="Z338" s="22" t="s">
        <v>500</v>
      </c>
      <c r="AA338" s="15" t="s">
        <v>474</v>
      </c>
      <c r="AB338" s="5">
        <v>3</v>
      </c>
      <c r="AC338" s="27"/>
      <c r="AD338" s="41">
        <f t="shared" si="153"/>
        <v>31</v>
      </c>
      <c r="AE338" s="26"/>
      <c r="AI338" s="58">
        <f t="shared" si="155"/>
        <v>11.787619100000001</v>
      </c>
      <c r="AJ338" s="58">
        <f t="shared" si="156"/>
        <v>3.4023808999999989</v>
      </c>
      <c r="AL338" s="55">
        <f t="shared" si="157"/>
        <v>23.816713999999997</v>
      </c>
      <c r="AM338" s="55">
        <f t="shared" si="158"/>
        <v>11.670189859999999</v>
      </c>
      <c r="AN338" s="55">
        <f t="shared" si="159"/>
        <v>3.5198101400000006</v>
      </c>
      <c r="AO338" s="55">
        <f t="shared" si="160"/>
        <v>7.6828109677419343E-3</v>
      </c>
    </row>
    <row r="339" spans="1:41" ht="28.8" x14ac:dyDescent="0.3">
      <c r="A339" s="11">
        <v>1</v>
      </c>
      <c r="B339" s="14">
        <v>39</v>
      </c>
      <c r="C339" s="31" t="s">
        <v>497</v>
      </c>
      <c r="D339" s="12">
        <v>0.4</v>
      </c>
      <c r="E339" s="21" t="s">
        <v>430</v>
      </c>
      <c r="F339" s="7">
        <v>4</v>
      </c>
      <c r="G339" s="7" t="s">
        <v>28</v>
      </c>
      <c r="H339" s="7">
        <v>4</v>
      </c>
      <c r="I339" s="5">
        <v>13.6</v>
      </c>
      <c r="J339" s="7">
        <v>610</v>
      </c>
      <c r="K339" s="7">
        <v>0.61</v>
      </c>
      <c r="L339" s="61">
        <f t="shared" si="154"/>
        <v>63.807531380753133</v>
      </c>
      <c r="M339" s="13">
        <v>4.8</v>
      </c>
      <c r="N339" s="13">
        <v>8.8000000000000007</v>
      </c>
      <c r="O339" s="5">
        <v>5</v>
      </c>
      <c r="P339" s="7">
        <v>1</v>
      </c>
      <c r="Q339" s="22">
        <v>4.5</v>
      </c>
      <c r="R339" s="22">
        <v>4.5</v>
      </c>
      <c r="S339" s="22">
        <v>6.2</v>
      </c>
      <c r="T339" s="22">
        <v>5.9</v>
      </c>
      <c r="U339" s="28">
        <v>21.1</v>
      </c>
      <c r="V339" s="23">
        <v>5.2750000000000004</v>
      </c>
      <c r="W339" s="23">
        <v>0.30499999999999999</v>
      </c>
      <c r="X339" s="23">
        <v>5.58</v>
      </c>
      <c r="Y339" s="23">
        <v>11.16</v>
      </c>
      <c r="Z339" s="22" t="s">
        <v>501</v>
      </c>
      <c r="AA339" s="15" t="s">
        <v>474</v>
      </c>
      <c r="AB339" s="5">
        <v>3</v>
      </c>
      <c r="AC339" s="27" t="s">
        <v>499</v>
      </c>
      <c r="AD339" s="41">
        <f t="shared" si="153"/>
        <v>18.295081967213115</v>
      </c>
      <c r="AE339" s="26"/>
      <c r="AI339" s="58">
        <f t="shared" si="155"/>
        <v>13.683631099999999</v>
      </c>
      <c r="AJ339" s="58">
        <f t="shared" si="156"/>
        <v>-2.5236310999999993</v>
      </c>
      <c r="AL339" s="55">
        <f t="shared" si="157"/>
        <v>21.695594</v>
      </c>
      <c r="AM339" s="55">
        <f t="shared" si="158"/>
        <v>13.234312339999999</v>
      </c>
      <c r="AN339" s="55">
        <f t="shared" si="159"/>
        <v>-2.0743123399999988</v>
      </c>
      <c r="AO339" s="55">
        <f t="shared" si="160"/>
        <v>1.1858702813620073E-2</v>
      </c>
    </row>
    <row r="340" spans="1:41" ht="28.8" x14ac:dyDescent="0.3">
      <c r="A340" s="11">
        <v>1</v>
      </c>
      <c r="B340" s="14">
        <v>40</v>
      </c>
      <c r="C340" s="31" t="s">
        <v>497</v>
      </c>
      <c r="D340" s="12">
        <v>0.25</v>
      </c>
      <c r="E340" s="21" t="s">
        <v>430</v>
      </c>
      <c r="F340" s="7">
        <v>4</v>
      </c>
      <c r="G340" s="7" t="s">
        <v>28</v>
      </c>
      <c r="H340" s="7">
        <v>4</v>
      </c>
      <c r="I340" s="5">
        <v>14</v>
      </c>
      <c r="J340" s="7">
        <v>460</v>
      </c>
      <c r="K340" s="7">
        <v>0.46</v>
      </c>
      <c r="L340" s="61">
        <f t="shared" si="154"/>
        <v>48.11715481171548</v>
      </c>
      <c r="M340" s="13">
        <v>3.8</v>
      </c>
      <c r="N340" s="13">
        <v>10.199999999999999</v>
      </c>
      <c r="O340" s="5">
        <v>5</v>
      </c>
      <c r="P340" s="7">
        <v>1</v>
      </c>
      <c r="Q340" s="22">
        <v>5.3</v>
      </c>
      <c r="R340" s="22">
        <v>6.9</v>
      </c>
      <c r="S340" s="22">
        <v>5.5</v>
      </c>
      <c r="T340" s="22">
        <v>5.6</v>
      </c>
      <c r="U340" s="28">
        <v>23.299999999999997</v>
      </c>
      <c r="V340" s="23">
        <v>5.8249999999999993</v>
      </c>
      <c r="W340" s="23">
        <v>0.23</v>
      </c>
      <c r="X340" s="23">
        <v>6.0549999999999997</v>
      </c>
      <c r="Y340" s="23">
        <v>12.11</v>
      </c>
      <c r="Z340" s="22" t="s">
        <v>502</v>
      </c>
      <c r="AA340" s="15" t="s">
        <v>474</v>
      </c>
      <c r="AB340" s="5">
        <v>3</v>
      </c>
      <c r="AC340" s="27"/>
      <c r="AD340" s="41">
        <f t="shared" si="153"/>
        <v>26.326086956521738</v>
      </c>
      <c r="AE340" s="26"/>
      <c r="AI340" s="58">
        <f t="shared" si="155"/>
        <v>11.272175599999999</v>
      </c>
      <c r="AJ340" s="58">
        <f t="shared" si="156"/>
        <v>0.83782440000000058</v>
      </c>
      <c r="AL340" s="55">
        <f t="shared" si="157"/>
        <v>24.428623999999996</v>
      </c>
      <c r="AM340" s="55">
        <f t="shared" si="158"/>
        <v>11.237167039999999</v>
      </c>
      <c r="AN340" s="55">
        <f t="shared" si="159"/>
        <v>0.87283296000000021</v>
      </c>
      <c r="AO340" s="55">
        <f t="shared" si="160"/>
        <v>9.2792461106523515E-3</v>
      </c>
    </row>
    <row r="341" spans="1:41" ht="28.8" x14ac:dyDescent="0.3">
      <c r="A341" s="11">
        <v>1</v>
      </c>
      <c r="B341" s="14">
        <v>41</v>
      </c>
      <c r="C341" s="31" t="s">
        <v>497</v>
      </c>
      <c r="D341" s="12">
        <v>0.25</v>
      </c>
      <c r="E341" s="21" t="s">
        <v>430</v>
      </c>
      <c r="F341" s="7">
        <v>4</v>
      </c>
      <c r="G341" s="7" t="s">
        <v>28</v>
      </c>
      <c r="H341" s="7">
        <v>4</v>
      </c>
      <c r="I341" s="5">
        <v>13.7</v>
      </c>
      <c r="J341" s="7">
        <v>540</v>
      </c>
      <c r="K341" s="7">
        <v>0.54</v>
      </c>
      <c r="L341" s="61">
        <f t="shared" si="154"/>
        <v>56.485355648535567</v>
      </c>
      <c r="M341" s="13">
        <v>3.2</v>
      </c>
      <c r="N341" s="13">
        <v>10.5</v>
      </c>
      <c r="O341" s="5">
        <v>5</v>
      </c>
      <c r="P341" s="7">
        <v>1</v>
      </c>
      <c r="Q341" s="22">
        <v>5.6</v>
      </c>
      <c r="R341" s="22">
        <v>5.9</v>
      </c>
      <c r="S341" s="22">
        <v>7.9</v>
      </c>
      <c r="T341" s="22">
        <v>6.9</v>
      </c>
      <c r="U341" s="28">
        <v>26.299999999999997</v>
      </c>
      <c r="V341" s="23">
        <v>6.5749999999999993</v>
      </c>
      <c r="W341" s="23">
        <v>0.27</v>
      </c>
      <c r="X341" s="23">
        <v>6.8449999999999989</v>
      </c>
      <c r="Y341" s="23">
        <v>13.689999999999998</v>
      </c>
      <c r="Z341" s="22" t="s">
        <v>503</v>
      </c>
      <c r="AA341" s="15" t="s">
        <v>474</v>
      </c>
      <c r="AB341" s="5">
        <v>3</v>
      </c>
      <c r="AC341" s="27" t="s">
        <v>499</v>
      </c>
      <c r="AD341" s="41">
        <f t="shared" si="153"/>
        <v>25.351851851851848</v>
      </c>
      <c r="AE341" s="26"/>
      <c r="AI341" s="58">
        <f t="shared" si="155"/>
        <v>12.609855599999999</v>
      </c>
      <c r="AJ341" s="58">
        <f t="shared" si="156"/>
        <v>1.0801443999999982</v>
      </c>
      <c r="AL341" s="55">
        <f t="shared" si="157"/>
        <v>22.869423999999995</v>
      </c>
      <c r="AM341" s="55">
        <f t="shared" si="158"/>
        <v>12.349488959999999</v>
      </c>
      <c r="AN341" s="55">
        <f t="shared" si="159"/>
        <v>1.3405110399999991</v>
      </c>
      <c r="AO341" s="55">
        <f t="shared" si="160"/>
        <v>9.0208100511322137E-3</v>
      </c>
    </row>
    <row r="342" spans="1:41" ht="28.8" x14ac:dyDescent="0.3">
      <c r="A342" s="11">
        <v>1</v>
      </c>
      <c r="B342" s="14">
        <v>42</v>
      </c>
      <c r="C342" s="31" t="s">
        <v>497</v>
      </c>
      <c r="D342" s="12">
        <v>0.15</v>
      </c>
      <c r="E342" s="21" t="s">
        <v>430</v>
      </c>
      <c r="F342" s="7">
        <v>4</v>
      </c>
      <c r="G342" s="7" t="s">
        <v>28</v>
      </c>
      <c r="H342" s="7">
        <v>4</v>
      </c>
      <c r="I342" s="5">
        <v>14.3</v>
      </c>
      <c r="J342" s="7">
        <v>430</v>
      </c>
      <c r="K342" s="7">
        <v>0.43</v>
      </c>
      <c r="L342" s="61">
        <f t="shared" si="154"/>
        <v>44.979079497907946</v>
      </c>
      <c r="M342" s="13">
        <v>4.8</v>
      </c>
      <c r="N342" s="13">
        <v>9.5</v>
      </c>
      <c r="O342" s="5">
        <v>5</v>
      </c>
      <c r="P342" s="7">
        <v>1</v>
      </c>
      <c r="Q342" s="22">
        <v>6.4</v>
      </c>
      <c r="R342" s="22">
        <v>5.7</v>
      </c>
      <c r="S342" s="22">
        <v>6.5</v>
      </c>
      <c r="T342" s="22">
        <v>5.0999999999999996</v>
      </c>
      <c r="U342" s="28">
        <v>23.700000000000003</v>
      </c>
      <c r="V342" s="23">
        <v>5.9250000000000007</v>
      </c>
      <c r="W342" s="23">
        <v>0.215</v>
      </c>
      <c r="X342" s="23">
        <v>6.1400000000000006</v>
      </c>
      <c r="Y342" s="23">
        <v>12.280000000000001</v>
      </c>
      <c r="Z342" s="22" t="s">
        <v>504</v>
      </c>
      <c r="AA342" s="15" t="s">
        <v>474</v>
      </c>
      <c r="AB342" s="5">
        <v>3</v>
      </c>
      <c r="AC342" s="27"/>
      <c r="AD342" s="41">
        <f t="shared" si="153"/>
        <v>28.558139534883725</v>
      </c>
      <c r="AE342" s="26"/>
      <c r="AI342" s="58">
        <f t="shared" si="155"/>
        <v>10.7401559</v>
      </c>
      <c r="AJ342" s="58">
        <f t="shared" si="156"/>
        <v>1.5398441000000016</v>
      </c>
      <c r="AL342" s="55">
        <f t="shared" si="157"/>
        <v>25.073185999999996</v>
      </c>
      <c r="AM342" s="55">
        <f t="shared" si="158"/>
        <v>10.781469979999999</v>
      </c>
      <c r="AN342" s="55">
        <f t="shared" si="159"/>
        <v>1.4985300200000022</v>
      </c>
      <c r="AO342" s="55">
        <f t="shared" si="160"/>
        <v>8.7796986807817563E-3</v>
      </c>
    </row>
    <row r="343" spans="1:41" ht="28.8" x14ac:dyDescent="0.3">
      <c r="A343" s="11">
        <v>1</v>
      </c>
      <c r="B343" s="14">
        <v>43</v>
      </c>
      <c r="C343" s="31" t="s">
        <v>497</v>
      </c>
      <c r="D343" s="12">
        <v>0.2</v>
      </c>
      <c r="E343" s="21" t="s">
        <v>430</v>
      </c>
      <c r="F343" s="7">
        <v>4</v>
      </c>
      <c r="G343" s="7" t="s">
        <v>28</v>
      </c>
      <c r="H343" s="7">
        <v>4</v>
      </c>
      <c r="I343" s="5">
        <v>14.5</v>
      </c>
      <c r="J343" s="7">
        <v>570</v>
      </c>
      <c r="K343" s="7">
        <v>0.56999999999999995</v>
      </c>
      <c r="L343" s="61">
        <f t="shared" si="154"/>
        <v>59.623430962343086</v>
      </c>
      <c r="M343" s="13">
        <v>3</v>
      </c>
      <c r="N343" s="13">
        <v>11.5</v>
      </c>
      <c r="O343" s="5">
        <v>5</v>
      </c>
      <c r="P343" s="7">
        <v>1</v>
      </c>
      <c r="Q343" s="22">
        <v>5.7</v>
      </c>
      <c r="R343" s="22">
        <v>5.7</v>
      </c>
      <c r="S343" s="22">
        <v>6.6</v>
      </c>
      <c r="T343" s="22">
        <v>6.6</v>
      </c>
      <c r="U343" s="28">
        <v>24.6</v>
      </c>
      <c r="V343" s="23">
        <v>6.15</v>
      </c>
      <c r="W343" s="23">
        <v>0.28499999999999998</v>
      </c>
      <c r="X343" s="23">
        <v>6.4350000000000005</v>
      </c>
      <c r="Y343" s="23">
        <v>12.870000000000001</v>
      </c>
      <c r="Z343" s="22" t="s">
        <v>504</v>
      </c>
      <c r="AA343" s="15" t="s">
        <v>474</v>
      </c>
      <c r="AB343" s="5">
        <v>3</v>
      </c>
      <c r="AC343" s="27"/>
      <c r="AD343" s="41">
        <f t="shared" si="153"/>
        <v>22.578947368421055</v>
      </c>
      <c r="AE343" s="26"/>
      <c r="AI343" s="58">
        <f t="shared" si="155"/>
        <v>13.081095900000001</v>
      </c>
      <c r="AJ343" s="58">
        <f t="shared" si="156"/>
        <v>-0.21109590000000011</v>
      </c>
      <c r="AL343" s="55">
        <f t="shared" si="157"/>
        <v>22.344585999999996</v>
      </c>
      <c r="AM343" s="55">
        <f t="shared" si="158"/>
        <v>12.736414019999996</v>
      </c>
      <c r="AN343" s="55">
        <f t="shared" si="159"/>
        <v>0.13358598000000477</v>
      </c>
      <c r="AO343" s="55">
        <f t="shared" si="160"/>
        <v>9.8962035897435865E-3</v>
      </c>
    </row>
    <row r="344" spans="1:41" ht="28.8" x14ac:dyDescent="0.3">
      <c r="A344" s="11">
        <v>1</v>
      </c>
      <c r="B344" s="14">
        <v>44</v>
      </c>
      <c r="C344" s="31" t="s">
        <v>497</v>
      </c>
      <c r="D344" s="12">
        <v>0.4</v>
      </c>
      <c r="E344" s="21" t="s">
        <v>430</v>
      </c>
      <c r="F344" s="7">
        <v>4</v>
      </c>
      <c r="G344" s="7" t="s">
        <v>28</v>
      </c>
      <c r="H344" s="7">
        <v>4</v>
      </c>
      <c r="I344" s="5">
        <v>17.5</v>
      </c>
      <c r="J344" s="7">
        <v>580</v>
      </c>
      <c r="K344" s="7">
        <v>0.57999999999999996</v>
      </c>
      <c r="L344" s="61">
        <f t="shared" si="154"/>
        <v>60.6694560669456</v>
      </c>
      <c r="M344" s="13">
        <v>4.5999999999999996</v>
      </c>
      <c r="N344" s="13">
        <v>12.9</v>
      </c>
      <c r="O344" s="5">
        <v>5</v>
      </c>
      <c r="P344" s="7">
        <v>1</v>
      </c>
      <c r="Q344" s="22">
        <v>7</v>
      </c>
      <c r="R344" s="22">
        <v>7.4</v>
      </c>
      <c r="S344" s="22">
        <v>7.8</v>
      </c>
      <c r="T344" s="22">
        <v>7</v>
      </c>
      <c r="U344" s="28">
        <v>29.2</v>
      </c>
      <c r="V344" s="23">
        <v>7.3</v>
      </c>
      <c r="W344" s="23">
        <v>0.28999999999999998</v>
      </c>
      <c r="X344" s="23">
        <v>7.59</v>
      </c>
      <c r="Y344" s="23">
        <v>15.18</v>
      </c>
      <c r="Z344" s="22" t="s">
        <v>505</v>
      </c>
      <c r="AA344" s="15" t="s">
        <v>474</v>
      </c>
      <c r="AB344" s="5">
        <v>3</v>
      </c>
      <c r="AC344" s="27"/>
      <c r="AD344" s="41">
        <f t="shared" si="153"/>
        <v>26.172413793103448</v>
      </c>
      <c r="AE344" s="26"/>
      <c r="AI344" s="58">
        <f t="shared" si="155"/>
        <v>13.234492400000001</v>
      </c>
      <c r="AJ344" s="58">
        <f t="shared" si="156"/>
        <v>1.9455075999999991</v>
      </c>
      <c r="AL344" s="55">
        <f t="shared" si="157"/>
        <v>22.176895999999999</v>
      </c>
      <c r="AM344" s="55">
        <f t="shared" si="158"/>
        <v>12.862599679999999</v>
      </c>
      <c r="AN344" s="55">
        <f t="shared" si="159"/>
        <v>2.3174003200000008</v>
      </c>
      <c r="AO344" s="55">
        <f t="shared" si="160"/>
        <v>8.4733858234519108E-3</v>
      </c>
    </row>
    <row r="345" spans="1:41" x14ac:dyDescent="0.3">
      <c r="A345" s="11">
        <v>1</v>
      </c>
      <c r="B345" s="6">
        <v>45</v>
      </c>
      <c r="C345" s="21" t="s">
        <v>506</v>
      </c>
      <c r="D345" s="12">
        <v>0.4</v>
      </c>
      <c r="E345" s="21" t="s">
        <v>193</v>
      </c>
      <c r="F345" s="7">
        <v>3</v>
      </c>
      <c r="G345" s="5" t="s">
        <v>184</v>
      </c>
      <c r="H345" s="5">
        <v>3</v>
      </c>
      <c r="I345" s="5">
        <v>11.5</v>
      </c>
      <c r="J345" s="5">
        <v>320</v>
      </c>
      <c r="K345" s="5">
        <v>0.32</v>
      </c>
      <c r="L345" s="61">
        <f>K345/0.0078</f>
        <v>41.025641025641029</v>
      </c>
      <c r="M345" s="8">
        <v>1.5</v>
      </c>
      <c r="N345" s="8">
        <v>10</v>
      </c>
      <c r="O345" s="5">
        <v>5</v>
      </c>
      <c r="P345" s="7">
        <v>1</v>
      </c>
      <c r="Q345" s="5">
        <v>4.4000000000000004</v>
      </c>
      <c r="R345" s="5">
        <v>4.5</v>
      </c>
      <c r="S345" s="5">
        <v>5</v>
      </c>
      <c r="T345" s="5">
        <v>5.3</v>
      </c>
      <c r="U345" s="28">
        <v>19.2</v>
      </c>
      <c r="V345" s="23">
        <v>4.8</v>
      </c>
      <c r="W345" s="43">
        <v>0.16</v>
      </c>
      <c r="X345" s="23">
        <v>4.96</v>
      </c>
      <c r="Y345" s="23">
        <v>9.92</v>
      </c>
      <c r="Z345" s="5" t="s">
        <v>507</v>
      </c>
      <c r="AA345" s="21" t="s">
        <v>508</v>
      </c>
      <c r="AB345" s="5">
        <v>1</v>
      </c>
      <c r="AC345" s="27"/>
      <c r="AD345" s="41">
        <f t="shared" si="153"/>
        <v>31</v>
      </c>
      <c r="AE345" s="5"/>
      <c r="AI345" s="58">
        <f t="shared" si="155"/>
        <v>8.6475983999999979</v>
      </c>
      <c r="AJ345" s="58">
        <f t="shared" si="156"/>
        <v>1.272401600000002</v>
      </c>
      <c r="AL345" s="55">
        <f t="shared" si="157"/>
        <v>27.715935999999996</v>
      </c>
      <c r="AM345" s="55">
        <f t="shared" si="158"/>
        <v>8.8690995199999989</v>
      </c>
      <c r="AN345" s="55">
        <f t="shared" si="159"/>
        <v>1.050900480000001</v>
      </c>
      <c r="AO345" s="55">
        <f t="shared" si="160"/>
        <v>8.9406245161290313E-3</v>
      </c>
    </row>
    <row r="346" spans="1:41" hidden="1" x14ac:dyDescent="0.3">
      <c r="A346" s="11">
        <v>1</v>
      </c>
      <c r="B346" s="6">
        <v>46</v>
      </c>
      <c r="C346" s="21" t="s">
        <v>506</v>
      </c>
      <c r="D346" s="12">
        <v>0.35</v>
      </c>
      <c r="E346" s="21" t="s">
        <v>193</v>
      </c>
      <c r="F346" s="7">
        <v>3</v>
      </c>
      <c r="G346" s="5" t="s">
        <v>205</v>
      </c>
      <c r="H346" s="5">
        <v>2</v>
      </c>
      <c r="I346" s="5">
        <v>10.8</v>
      </c>
      <c r="J346" s="5">
        <v>280</v>
      </c>
      <c r="K346" s="5">
        <v>0.28000000000000003</v>
      </c>
      <c r="L346" s="5"/>
      <c r="M346" s="8">
        <v>3.2</v>
      </c>
      <c r="N346" s="8">
        <v>7.6000000000000005</v>
      </c>
      <c r="O346" s="5">
        <v>10</v>
      </c>
      <c r="P346" s="7">
        <v>2</v>
      </c>
      <c r="Q346" s="5">
        <v>2.6</v>
      </c>
      <c r="R346" s="5">
        <v>3.2</v>
      </c>
      <c r="S346" s="5">
        <v>2.2999999999999998</v>
      </c>
      <c r="T346" s="5">
        <v>2.8</v>
      </c>
      <c r="U346" s="28">
        <v>10.900000000000002</v>
      </c>
      <c r="V346" s="23">
        <v>2.7250000000000005</v>
      </c>
      <c r="W346" s="43">
        <v>0.14000000000000001</v>
      </c>
      <c r="X346" s="23">
        <v>2.8650000000000007</v>
      </c>
      <c r="Y346" s="23">
        <v>5.7300000000000013</v>
      </c>
      <c r="Z346" s="5" t="s">
        <v>509</v>
      </c>
      <c r="AA346" s="21" t="s">
        <v>508</v>
      </c>
      <c r="AB346" s="5">
        <v>1</v>
      </c>
      <c r="AC346" s="27" t="s">
        <v>510</v>
      </c>
      <c r="AD346" s="41">
        <f t="shared" si="153"/>
        <v>20.464285714285715</v>
      </c>
      <c r="AE346" s="5" t="s">
        <v>436</v>
      </c>
      <c r="AI346" s="16"/>
      <c r="AJ346" s="16"/>
      <c r="AK346" s="16"/>
      <c r="AL346" s="16"/>
      <c r="AM346" s="16"/>
      <c r="AN346" s="16"/>
      <c r="AO346" s="41">
        <v>22.454545454545457</v>
      </c>
    </row>
    <row r="347" spans="1:41" ht="28.8" x14ac:dyDescent="0.3">
      <c r="A347" s="11">
        <v>1</v>
      </c>
      <c r="B347" s="6">
        <v>47</v>
      </c>
      <c r="C347" s="21" t="s">
        <v>511</v>
      </c>
      <c r="D347" s="12">
        <v>0.4</v>
      </c>
      <c r="E347" s="27" t="s">
        <v>430</v>
      </c>
      <c r="F347" s="7">
        <v>4</v>
      </c>
      <c r="G347" s="5" t="s">
        <v>28</v>
      </c>
      <c r="H347" s="5">
        <v>4</v>
      </c>
      <c r="I347" s="5">
        <v>16.2</v>
      </c>
      <c r="J347" s="5">
        <v>610</v>
      </c>
      <c r="K347" s="5">
        <v>0.61</v>
      </c>
      <c r="L347" s="61">
        <f>K347/0.00956</f>
        <v>63.807531380753133</v>
      </c>
      <c r="M347" s="8">
        <v>5</v>
      </c>
      <c r="N347" s="8">
        <v>11.2</v>
      </c>
      <c r="O347" s="5">
        <v>5</v>
      </c>
      <c r="P347" s="7">
        <v>1</v>
      </c>
      <c r="Q347" s="5">
        <v>7.8</v>
      </c>
      <c r="R347" s="5">
        <v>8.1</v>
      </c>
      <c r="S347" s="5">
        <v>6.2</v>
      </c>
      <c r="T347" s="5">
        <v>7.7</v>
      </c>
      <c r="U347" s="28">
        <v>29.799999999999997</v>
      </c>
      <c r="V347" s="23">
        <v>7.4499999999999993</v>
      </c>
      <c r="W347" s="43">
        <v>0.30499999999999999</v>
      </c>
      <c r="X347" s="23">
        <v>7.754999999999999</v>
      </c>
      <c r="Y347" s="23">
        <v>15.509999999999998</v>
      </c>
      <c r="Z347" s="5" t="s">
        <v>512</v>
      </c>
      <c r="AA347" s="21" t="s">
        <v>508</v>
      </c>
      <c r="AB347" s="5">
        <v>1</v>
      </c>
      <c r="AC347" s="27"/>
      <c r="AD347" s="41">
        <f t="shared" si="153"/>
        <v>25.42622950819672</v>
      </c>
      <c r="AE347" s="12"/>
      <c r="AI347" s="58">
        <f t="shared" ref="AI347:AI354" si="161">1.293+25.93*K347-9.209*K347^2</f>
        <v>13.683631099999999</v>
      </c>
      <c r="AJ347" s="58">
        <f t="shared" ref="AJ347:AJ354" si="162">Y347-AI347</f>
        <v>1.8263688999999985</v>
      </c>
      <c r="AL347" s="55">
        <f t="shared" ref="AL347:AL354" si="163">37.9-37.63*K347+18.14*K347^2</f>
        <v>21.695594</v>
      </c>
      <c r="AM347" s="55">
        <f t="shared" ref="AM347:AM354" si="164">K347*AL347</f>
        <v>13.234312339999999</v>
      </c>
      <c r="AN347" s="55">
        <f t="shared" ref="AN347:AN354" si="165">Y347-AM347</f>
        <v>2.2756876599999991</v>
      </c>
      <c r="AO347" s="55">
        <f t="shared" ref="AO347:AO354" si="166">AL347/AD347/100</f>
        <v>8.5327610186976162E-3</v>
      </c>
    </row>
    <row r="348" spans="1:41" ht="28.8" hidden="1" x14ac:dyDescent="0.3">
      <c r="A348" s="11">
        <v>1</v>
      </c>
      <c r="B348" s="14">
        <v>48</v>
      </c>
      <c r="C348" s="15" t="s">
        <v>513</v>
      </c>
      <c r="D348" s="12">
        <v>0.05</v>
      </c>
      <c r="E348" s="21" t="s">
        <v>193</v>
      </c>
      <c r="F348" s="7">
        <v>3</v>
      </c>
      <c r="G348" s="5" t="s">
        <v>184</v>
      </c>
      <c r="H348" s="5">
        <v>3</v>
      </c>
      <c r="I348" s="5">
        <v>11.7</v>
      </c>
      <c r="J348" s="5">
        <v>310</v>
      </c>
      <c r="K348" s="5">
        <v>0.31</v>
      </c>
      <c r="L348" s="61">
        <f t="shared" ref="L348:L349" si="167">K348/0.0078</f>
        <v>39.743589743589745</v>
      </c>
      <c r="M348" s="8">
        <v>1</v>
      </c>
      <c r="N348" s="8">
        <v>10.7</v>
      </c>
      <c r="O348" s="5">
        <v>0</v>
      </c>
      <c r="P348" s="5">
        <v>0</v>
      </c>
      <c r="Q348" s="22">
        <v>4</v>
      </c>
      <c r="R348" s="22">
        <v>3.4</v>
      </c>
      <c r="S348" s="22">
        <v>3.4</v>
      </c>
      <c r="T348" s="22">
        <v>4.2</v>
      </c>
      <c r="U348" s="28">
        <v>15</v>
      </c>
      <c r="V348" s="23">
        <v>3.75</v>
      </c>
      <c r="W348" s="43">
        <v>0.155</v>
      </c>
      <c r="X348" s="23">
        <v>3.9049999999999998</v>
      </c>
      <c r="Y348" s="23">
        <v>7.81</v>
      </c>
      <c r="Z348" s="22" t="s">
        <v>514</v>
      </c>
      <c r="AA348" s="15" t="s">
        <v>79</v>
      </c>
      <c r="AB348" s="5">
        <v>1</v>
      </c>
      <c r="AC348" s="27"/>
      <c r="AD348" s="41">
        <f t="shared" si="153"/>
        <v>25.193548387096772</v>
      </c>
      <c r="AI348" s="58">
        <f t="shared" si="161"/>
        <v>8.4463150999999996</v>
      </c>
      <c r="AJ348" s="58">
        <f t="shared" si="162"/>
        <v>-0.63631510000000002</v>
      </c>
      <c r="AL348" s="55">
        <f t="shared" si="163"/>
        <v>27.977953999999997</v>
      </c>
      <c r="AM348" s="55">
        <f t="shared" si="164"/>
        <v>8.6731657399999982</v>
      </c>
      <c r="AN348" s="55">
        <f t="shared" si="165"/>
        <v>-0.86316573999999857</v>
      </c>
      <c r="AO348" s="55">
        <f t="shared" si="166"/>
        <v>1.110520581306018E-2</v>
      </c>
    </row>
    <row r="349" spans="1:41" ht="28.8" hidden="1" x14ac:dyDescent="0.3">
      <c r="A349" s="11">
        <v>1</v>
      </c>
      <c r="B349" s="30">
        <v>49</v>
      </c>
      <c r="C349" s="15" t="s">
        <v>513</v>
      </c>
      <c r="D349" s="12">
        <v>0</v>
      </c>
      <c r="E349" s="21" t="s">
        <v>193</v>
      </c>
      <c r="F349" s="7">
        <v>3</v>
      </c>
      <c r="G349" s="5" t="s">
        <v>184</v>
      </c>
      <c r="H349" s="5">
        <v>3</v>
      </c>
      <c r="I349" s="5">
        <v>12.9</v>
      </c>
      <c r="J349" s="5">
        <v>260</v>
      </c>
      <c r="K349" s="5">
        <v>0.26</v>
      </c>
      <c r="L349" s="61">
        <f t="shared" si="167"/>
        <v>33.333333333333336</v>
      </c>
      <c r="M349" s="8">
        <v>1.5</v>
      </c>
      <c r="N349" s="8">
        <v>11.4</v>
      </c>
      <c r="O349" s="5">
        <v>0</v>
      </c>
      <c r="P349" s="5">
        <v>0</v>
      </c>
      <c r="Q349" s="22">
        <v>3.7</v>
      </c>
      <c r="R349" s="22">
        <v>4.0999999999999996</v>
      </c>
      <c r="S349" s="22">
        <v>4.0999999999999996</v>
      </c>
      <c r="T349" s="22">
        <v>4.5</v>
      </c>
      <c r="U349" s="28">
        <v>16.399999999999999</v>
      </c>
      <c r="V349" s="23">
        <v>4.0999999999999996</v>
      </c>
      <c r="W349" s="43">
        <v>0.13</v>
      </c>
      <c r="X349" s="23">
        <v>4.2299999999999995</v>
      </c>
      <c r="Y349" s="23">
        <v>8.4599999999999991</v>
      </c>
      <c r="Z349" s="22" t="s">
        <v>515</v>
      </c>
      <c r="AA349" s="15" t="s">
        <v>79</v>
      </c>
      <c r="AB349" s="5">
        <v>1</v>
      </c>
      <c r="AC349" s="27"/>
      <c r="AD349" s="41">
        <f t="shared" si="153"/>
        <v>32.538461538461533</v>
      </c>
      <c r="AI349" s="58">
        <f t="shared" si="161"/>
        <v>7.4122716000000004</v>
      </c>
      <c r="AJ349" s="58">
        <f t="shared" si="162"/>
        <v>1.0477283999999987</v>
      </c>
      <c r="AL349" s="55">
        <f t="shared" si="163"/>
        <v>29.342464</v>
      </c>
      <c r="AM349" s="55">
        <f t="shared" si="164"/>
        <v>7.6290406400000004</v>
      </c>
      <c r="AN349" s="55">
        <f t="shared" si="165"/>
        <v>0.8309593599999987</v>
      </c>
      <c r="AO349" s="55">
        <f t="shared" si="166"/>
        <v>9.0177785342789602E-3</v>
      </c>
    </row>
    <row r="350" spans="1:41" ht="28.8" hidden="1" x14ac:dyDescent="0.3">
      <c r="A350" s="11">
        <v>1</v>
      </c>
      <c r="B350" s="14">
        <v>50</v>
      </c>
      <c r="C350" s="15" t="s">
        <v>513</v>
      </c>
      <c r="D350" s="12">
        <v>0.4</v>
      </c>
      <c r="E350" s="27" t="s">
        <v>430</v>
      </c>
      <c r="F350" s="7">
        <v>4</v>
      </c>
      <c r="G350" s="5" t="s">
        <v>28</v>
      </c>
      <c r="H350" s="5">
        <v>4</v>
      </c>
      <c r="I350" s="5">
        <v>15.1</v>
      </c>
      <c r="J350" s="5">
        <v>550</v>
      </c>
      <c r="K350" s="5">
        <v>0.55000000000000004</v>
      </c>
      <c r="L350" s="61">
        <f t="shared" ref="L350:L353" si="168">K350/0.00956</f>
        <v>57.531380753138073</v>
      </c>
      <c r="M350" s="8">
        <v>7.5</v>
      </c>
      <c r="N350" s="8">
        <v>7.6</v>
      </c>
      <c r="O350" s="5">
        <v>10</v>
      </c>
      <c r="P350" s="5">
        <v>2</v>
      </c>
      <c r="Q350" s="22">
        <v>5.2</v>
      </c>
      <c r="R350" s="22">
        <v>5.4</v>
      </c>
      <c r="S350" s="22">
        <v>5.4</v>
      </c>
      <c r="T350" s="22">
        <v>5.2</v>
      </c>
      <c r="U350" s="28">
        <v>21.2</v>
      </c>
      <c r="V350" s="23">
        <v>5.3</v>
      </c>
      <c r="W350" s="43">
        <v>0.27500000000000002</v>
      </c>
      <c r="X350" s="23">
        <v>5.5750000000000002</v>
      </c>
      <c r="Y350" s="23">
        <v>11.15</v>
      </c>
      <c r="Z350" s="22" t="s">
        <v>516</v>
      </c>
      <c r="AA350" s="15" t="s">
        <v>79</v>
      </c>
      <c r="AB350" s="5">
        <v>1</v>
      </c>
      <c r="AC350" s="27"/>
      <c r="AD350" s="41">
        <f t="shared" si="153"/>
        <v>20.272727272727273</v>
      </c>
      <c r="AE350" s="26"/>
      <c r="AI350" s="58">
        <f t="shared" si="161"/>
        <v>12.768777500000001</v>
      </c>
      <c r="AJ350" s="58">
        <f t="shared" si="162"/>
        <v>-1.6187775000000002</v>
      </c>
      <c r="AL350" s="55">
        <f t="shared" si="163"/>
        <v>22.690849999999998</v>
      </c>
      <c r="AM350" s="55">
        <f t="shared" si="164"/>
        <v>12.479967499999999</v>
      </c>
      <c r="AN350" s="55">
        <f t="shared" si="165"/>
        <v>-1.3299674999999986</v>
      </c>
      <c r="AO350" s="55">
        <f t="shared" si="166"/>
        <v>1.1192795964125559E-2</v>
      </c>
    </row>
    <row r="351" spans="1:41" ht="28.8" x14ac:dyDescent="0.3">
      <c r="A351" s="11">
        <v>1</v>
      </c>
      <c r="B351" s="30">
        <v>51</v>
      </c>
      <c r="C351" s="15" t="s">
        <v>517</v>
      </c>
      <c r="D351" s="12">
        <v>0.6</v>
      </c>
      <c r="E351" s="27" t="s">
        <v>430</v>
      </c>
      <c r="F351" s="7">
        <v>4</v>
      </c>
      <c r="G351" s="5" t="s">
        <v>28</v>
      </c>
      <c r="H351" s="5">
        <v>4</v>
      </c>
      <c r="I351" s="5">
        <v>16.8</v>
      </c>
      <c r="J351" s="5">
        <v>620</v>
      </c>
      <c r="K351" s="5">
        <v>0.62</v>
      </c>
      <c r="L351" s="61">
        <f t="shared" si="168"/>
        <v>64.853556485355639</v>
      </c>
      <c r="M351" s="8">
        <v>7.5</v>
      </c>
      <c r="N351" s="8">
        <v>9.3000000000000007</v>
      </c>
      <c r="O351" s="5">
        <v>10</v>
      </c>
      <c r="P351" s="5">
        <v>1</v>
      </c>
      <c r="Q351" s="22">
        <v>6.2</v>
      </c>
      <c r="R351" s="22">
        <v>4.3</v>
      </c>
      <c r="S351" s="22">
        <v>6.5</v>
      </c>
      <c r="T351" s="22">
        <v>5.8</v>
      </c>
      <c r="U351" s="28">
        <v>22.8</v>
      </c>
      <c r="V351" s="23">
        <v>5.7</v>
      </c>
      <c r="W351" s="43">
        <v>0.31</v>
      </c>
      <c r="X351" s="23">
        <v>6.01</v>
      </c>
      <c r="Y351" s="23">
        <v>12.02</v>
      </c>
      <c r="Z351" s="22" t="s">
        <v>518</v>
      </c>
      <c r="AA351" s="15" t="s">
        <v>79</v>
      </c>
      <c r="AB351" s="5">
        <v>1</v>
      </c>
      <c r="AC351" s="27"/>
      <c r="AD351" s="41">
        <f t="shared" si="153"/>
        <v>19.387096774193548</v>
      </c>
      <c r="AE351" s="26"/>
      <c r="AI351" s="58">
        <f t="shared" si="161"/>
        <v>13.829660399999998</v>
      </c>
      <c r="AJ351" s="58">
        <f t="shared" si="162"/>
        <v>-1.8096603999999985</v>
      </c>
      <c r="AL351" s="55">
        <f t="shared" si="163"/>
        <v>21.542415999999999</v>
      </c>
      <c r="AM351" s="55">
        <f t="shared" si="164"/>
        <v>13.356297919999999</v>
      </c>
      <c r="AN351" s="55">
        <f t="shared" si="165"/>
        <v>-1.3362979199999998</v>
      </c>
      <c r="AO351" s="55">
        <f t="shared" si="166"/>
        <v>1.1111728718801997E-2</v>
      </c>
    </row>
    <row r="352" spans="1:41" ht="28.8" hidden="1" x14ac:dyDescent="0.3">
      <c r="A352" s="11">
        <v>1</v>
      </c>
      <c r="B352" s="14">
        <v>52</v>
      </c>
      <c r="C352" s="15" t="s">
        <v>517</v>
      </c>
      <c r="D352" s="12">
        <v>0.15</v>
      </c>
      <c r="E352" s="27" t="s">
        <v>430</v>
      </c>
      <c r="F352" s="7">
        <v>4</v>
      </c>
      <c r="G352" s="5" t="s">
        <v>28</v>
      </c>
      <c r="H352" s="5">
        <v>4</v>
      </c>
      <c r="I352" s="5">
        <v>11.3</v>
      </c>
      <c r="J352" s="5">
        <v>530</v>
      </c>
      <c r="K352" s="5">
        <v>0.53</v>
      </c>
      <c r="L352" s="61">
        <f t="shared" si="168"/>
        <v>55.439330543933053</v>
      </c>
      <c r="M352" s="8">
        <v>4</v>
      </c>
      <c r="N352" s="8">
        <v>7.3000000000000007</v>
      </c>
      <c r="O352" s="5">
        <v>5</v>
      </c>
      <c r="P352" s="5">
        <v>2</v>
      </c>
      <c r="Q352" s="22">
        <v>5.2</v>
      </c>
      <c r="R352" s="22">
        <v>5.9</v>
      </c>
      <c r="S352" s="22">
        <v>6.2</v>
      </c>
      <c r="T352" s="22">
        <v>5.8</v>
      </c>
      <c r="U352" s="28">
        <v>23.1</v>
      </c>
      <c r="V352" s="23">
        <v>5.7750000000000004</v>
      </c>
      <c r="W352" s="43">
        <v>0.26500000000000001</v>
      </c>
      <c r="X352" s="23">
        <v>6.04</v>
      </c>
      <c r="Y352" s="23">
        <v>12.08</v>
      </c>
      <c r="Z352" s="22" t="s">
        <v>519</v>
      </c>
      <c r="AA352" s="15" t="s">
        <v>36</v>
      </c>
      <c r="AB352" s="5">
        <v>1</v>
      </c>
      <c r="AC352" s="27"/>
      <c r="AD352" s="41">
        <f t="shared" si="153"/>
        <v>22.79245283018868</v>
      </c>
      <c r="AE352" s="26"/>
      <c r="AI352" s="58">
        <f t="shared" si="161"/>
        <v>12.449091899999999</v>
      </c>
      <c r="AJ352" s="58">
        <f t="shared" si="162"/>
        <v>-0.36909189999999903</v>
      </c>
      <c r="AL352" s="55">
        <f t="shared" si="163"/>
        <v>23.051625999999995</v>
      </c>
      <c r="AM352" s="55">
        <f t="shared" si="164"/>
        <v>12.217361779999997</v>
      </c>
      <c r="AN352" s="55">
        <f t="shared" si="165"/>
        <v>-0.13736177999999732</v>
      </c>
      <c r="AO352" s="55">
        <f t="shared" si="166"/>
        <v>1.0113710082781455E-2</v>
      </c>
    </row>
    <row r="353" spans="1:41" ht="28.8" hidden="1" x14ac:dyDescent="0.3">
      <c r="A353" s="11">
        <v>1</v>
      </c>
      <c r="B353" s="14">
        <v>54</v>
      </c>
      <c r="C353" s="15" t="s">
        <v>517</v>
      </c>
      <c r="D353" s="12">
        <v>0.15</v>
      </c>
      <c r="E353" s="27" t="s">
        <v>430</v>
      </c>
      <c r="F353" s="7">
        <v>4</v>
      </c>
      <c r="G353" s="5" t="s">
        <v>28</v>
      </c>
      <c r="H353" s="5">
        <v>4</v>
      </c>
      <c r="I353" s="5">
        <v>10.3</v>
      </c>
      <c r="J353" s="5">
        <v>500</v>
      </c>
      <c r="K353" s="5">
        <v>0.5</v>
      </c>
      <c r="L353" s="61">
        <f t="shared" si="168"/>
        <v>52.30125523012552</v>
      </c>
      <c r="M353" s="8">
        <v>2.8</v>
      </c>
      <c r="N353" s="8">
        <v>7.5000000000000009</v>
      </c>
      <c r="O353" s="5">
        <v>10</v>
      </c>
      <c r="P353" s="5">
        <v>2</v>
      </c>
      <c r="Q353" s="22">
        <v>7.1</v>
      </c>
      <c r="R353" s="22">
        <v>7.4</v>
      </c>
      <c r="S353" s="22">
        <v>5.8</v>
      </c>
      <c r="T353" s="22">
        <v>6.2</v>
      </c>
      <c r="U353" s="28">
        <v>26.5</v>
      </c>
      <c r="V353" s="23">
        <v>6.625</v>
      </c>
      <c r="W353" s="43">
        <v>0.25</v>
      </c>
      <c r="X353" s="23">
        <v>6.875</v>
      </c>
      <c r="Y353" s="23">
        <v>13.75</v>
      </c>
      <c r="Z353" s="22" t="s">
        <v>520</v>
      </c>
      <c r="AA353" s="15" t="s">
        <v>36</v>
      </c>
      <c r="AB353" s="5">
        <v>1</v>
      </c>
      <c r="AC353" s="27"/>
      <c r="AD353" s="41">
        <f t="shared" si="153"/>
        <v>27.5</v>
      </c>
      <c r="AE353" s="26"/>
      <c r="AI353" s="58">
        <f t="shared" si="161"/>
        <v>11.955749999999998</v>
      </c>
      <c r="AJ353" s="58">
        <f t="shared" si="162"/>
        <v>1.7942500000000017</v>
      </c>
      <c r="AL353" s="55">
        <f t="shared" si="163"/>
        <v>23.619999999999997</v>
      </c>
      <c r="AM353" s="55">
        <f t="shared" si="164"/>
        <v>11.809999999999999</v>
      </c>
      <c r="AN353" s="55">
        <f t="shared" si="165"/>
        <v>1.9400000000000013</v>
      </c>
      <c r="AO353" s="55">
        <f t="shared" si="166"/>
        <v>8.5890909090909091E-3</v>
      </c>
    </row>
    <row r="354" spans="1:41" ht="28.8" hidden="1" x14ac:dyDescent="0.3">
      <c r="A354" s="11">
        <v>1</v>
      </c>
      <c r="B354" s="30">
        <v>55</v>
      </c>
      <c r="C354" s="15" t="s">
        <v>517</v>
      </c>
      <c r="D354" s="12">
        <v>0.15</v>
      </c>
      <c r="E354" s="21" t="s">
        <v>193</v>
      </c>
      <c r="F354" s="7">
        <v>3</v>
      </c>
      <c r="G354" s="5" t="s">
        <v>28</v>
      </c>
      <c r="H354" s="5">
        <v>4</v>
      </c>
      <c r="I354" s="5">
        <v>16.100000000000001</v>
      </c>
      <c r="J354" s="5">
        <v>450</v>
      </c>
      <c r="K354" s="5">
        <v>0.45</v>
      </c>
      <c r="L354" s="61">
        <f>K354/0.0078</f>
        <v>57.692307692307693</v>
      </c>
      <c r="M354" s="8">
        <v>1.8</v>
      </c>
      <c r="N354" s="8">
        <v>14.3</v>
      </c>
      <c r="O354" s="5">
        <v>5</v>
      </c>
      <c r="P354" s="5">
        <v>2</v>
      </c>
      <c r="Q354" s="22">
        <v>4.4000000000000004</v>
      </c>
      <c r="R354" s="22">
        <v>4.0999999999999996</v>
      </c>
      <c r="S354" s="22">
        <v>5.8</v>
      </c>
      <c r="T354" s="22">
        <v>5.3</v>
      </c>
      <c r="U354" s="28">
        <v>19.600000000000001</v>
      </c>
      <c r="V354" s="23">
        <v>4.9000000000000004</v>
      </c>
      <c r="W354" s="43">
        <v>0.22500000000000001</v>
      </c>
      <c r="X354" s="23">
        <v>5.125</v>
      </c>
      <c r="Y354" s="23">
        <v>10.25</v>
      </c>
      <c r="Z354" s="22" t="s">
        <v>521</v>
      </c>
      <c r="AA354" s="15" t="s">
        <v>36</v>
      </c>
      <c r="AB354" s="5">
        <v>1</v>
      </c>
      <c r="AC354" s="27"/>
      <c r="AD354" s="41">
        <f t="shared" si="153"/>
        <v>22.777777777777779</v>
      </c>
      <c r="AI354" s="58">
        <f t="shared" si="161"/>
        <v>11.096677499999998</v>
      </c>
      <c r="AJ354" s="58">
        <f t="shared" si="162"/>
        <v>-0.84667749999999842</v>
      </c>
      <c r="AL354" s="55">
        <f t="shared" si="163"/>
        <v>24.639849999999996</v>
      </c>
      <c r="AM354" s="55">
        <f t="shared" si="164"/>
        <v>11.087932499999999</v>
      </c>
      <c r="AN354" s="55">
        <f t="shared" si="165"/>
        <v>-0.83793249999999908</v>
      </c>
      <c r="AO354" s="55">
        <f t="shared" si="166"/>
        <v>1.0817495121951216E-2</v>
      </c>
    </row>
    <row r="355" spans="1:41" ht="28.8" hidden="1" x14ac:dyDescent="0.3">
      <c r="A355" s="11">
        <v>1</v>
      </c>
      <c r="B355" s="30">
        <v>56</v>
      </c>
      <c r="C355" s="31" t="s">
        <v>517</v>
      </c>
      <c r="D355" s="32">
        <v>0.3</v>
      </c>
      <c r="E355" s="31" t="s">
        <v>193</v>
      </c>
      <c r="F355" s="33">
        <v>3</v>
      </c>
      <c r="G355" s="25" t="s">
        <v>28</v>
      </c>
      <c r="H355" s="25">
        <v>4</v>
      </c>
      <c r="I355" s="25">
        <v>18.7</v>
      </c>
      <c r="J355" s="25">
        <v>590</v>
      </c>
      <c r="K355" s="25">
        <v>0.59</v>
      </c>
      <c r="L355" s="25"/>
      <c r="M355" s="44">
        <v>2.4</v>
      </c>
      <c r="N355" s="44">
        <v>16.3</v>
      </c>
      <c r="O355" s="25">
        <v>10</v>
      </c>
      <c r="P355" s="25">
        <v>2</v>
      </c>
      <c r="Q355" s="25">
        <v>6.4</v>
      </c>
      <c r="R355" s="25">
        <v>7.5</v>
      </c>
      <c r="S355" s="25">
        <v>6.8</v>
      </c>
      <c r="T355" s="25">
        <v>8.1</v>
      </c>
      <c r="U355" s="35">
        <v>28.799999999999997</v>
      </c>
      <c r="V355" s="36">
        <v>7.1999999999999993</v>
      </c>
      <c r="W355" s="45">
        <v>0.29499999999999998</v>
      </c>
      <c r="X355" s="36">
        <v>7.4949999999999992</v>
      </c>
      <c r="Y355" s="36">
        <v>14.989999999999998</v>
      </c>
      <c r="Z355" s="25" t="s">
        <v>522</v>
      </c>
      <c r="AA355" s="31" t="s">
        <v>36</v>
      </c>
      <c r="AB355" s="25">
        <v>1</v>
      </c>
      <c r="AC355" s="24"/>
      <c r="AD355" s="41">
        <f t="shared" si="153"/>
        <v>25.406779661016948</v>
      </c>
      <c r="AE355" s="25" t="s">
        <v>436</v>
      </c>
      <c r="AI355" s="16"/>
      <c r="AJ355" s="16"/>
      <c r="AK355" s="16"/>
      <c r="AL355" s="16"/>
      <c r="AM355" s="16"/>
      <c r="AN355" s="16"/>
      <c r="AO355" s="41">
        <v>24.085106382978726</v>
      </c>
    </row>
    <row r="356" spans="1:41" ht="28.8" hidden="1" x14ac:dyDescent="0.3">
      <c r="A356" s="11">
        <v>1</v>
      </c>
      <c r="B356" s="30">
        <v>57</v>
      </c>
      <c r="C356" s="15" t="s">
        <v>517</v>
      </c>
      <c r="D356" s="12">
        <v>0.05</v>
      </c>
      <c r="E356" s="21" t="s">
        <v>193</v>
      </c>
      <c r="F356" s="7">
        <v>3</v>
      </c>
      <c r="G356" s="5" t="s">
        <v>28</v>
      </c>
      <c r="H356" s="5">
        <v>4</v>
      </c>
      <c r="I356" s="5">
        <v>14.1</v>
      </c>
      <c r="J356" s="5">
        <v>450</v>
      </c>
      <c r="K356" s="5">
        <v>0.45</v>
      </c>
      <c r="L356" s="61">
        <f t="shared" ref="L356:L357" si="169">K356/0.0078</f>
        <v>57.692307692307693</v>
      </c>
      <c r="M356" s="8">
        <v>1</v>
      </c>
      <c r="N356" s="8">
        <v>13.1</v>
      </c>
      <c r="O356" s="5">
        <v>10</v>
      </c>
      <c r="P356" s="5">
        <v>2</v>
      </c>
      <c r="Q356" s="22">
        <v>3.4</v>
      </c>
      <c r="R356" s="22">
        <v>5</v>
      </c>
      <c r="S356" s="22">
        <v>5.9</v>
      </c>
      <c r="T356" s="22">
        <v>5.0999999999999996</v>
      </c>
      <c r="U356" s="28">
        <v>19.399999999999999</v>
      </c>
      <c r="V356" s="23">
        <v>4.8499999999999996</v>
      </c>
      <c r="W356" s="43">
        <v>0.22500000000000001</v>
      </c>
      <c r="X356" s="23">
        <v>5.0749999999999993</v>
      </c>
      <c r="Y356" s="23">
        <v>10.149999999999999</v>
      </c>
      <c r="Z356" s="22" t="s">
        <v>523</v>
      </c>
      <c r="AA356" s="15" t="s">
        <v>36</v>
      </c>
      <c r="AB356" s="5">
        <v>1</v>
      </c>
      <c r="AC356" s="27"/>
      <c r="AD356" s="41">
        <f t="shared" si="153"/>
        <v>22.555555555555554</v>
      </c>
      <c r="AI356" s="58">
        <f>1.293+25.93*K356-9.209*K356^2</f>
        <v>11.096677499999998</v>
      </c>
      <c r="AJ356" s="58">
        <f>Y356-AI356</f>
        <v>-0.94667749999999984</v>
      </c>
      <c r="AL356" s="55">
        <f>37.9-37.63*K356+18.14*K356^2</f>
        <v>24.639849999999996</v>
      </c>
      <c r="AM356" s="55">
        <f>K356*AL356</f>
        <v>11.087932499999999</v>
      </c>
      <c r="AN356" s="55">
        <f>Y356-AM356</f>
        <v>-0.9379325000000005</v>
      </c>
      <c r="AO356" s="55">
        <f>AL356/AD356/100</f>
        <v>1.0924071428571427E-2</v>
      </c>
    </row>
    <row r="357" spans="1:41" ht="28.8" hidden="1" x14ac:dyDescent="0.3">
      <c r="A357" s="11">
        <v>1</v>
      </c>
      <c r="B357" s="14">
        <v>58</v>
      </c>
      <c r="C357" s="15" t="s">
        <v>517</v>
      </c>
      <c r="D357" s="12">
        <v>0.05</v>
      </c>
      <c r="E357" s="21" t="s">
        <v>193</v>
      </c>
      <c r="F357" s="7">
        <v>3</v>
      </c>
      <c r="G357" s="5" t="s">
        <v>28</v>
      </c>
      <c r="H357" s="5">
        <v>4</v>
      </c>
      <c r="I357" s="5">
        <v>16.600000000000001</v>
      </c>
      <c r="J357" s="5">
        <v>550</v>
      </c>
      <c r="K357" s="5">
        <v>0.55000000000000004</v>
      </c>
      <c r="L357" s="61">
        <f t="shared" si="169"/>
        <v>70.512820512820525</v>
      </c>
      <c r="M357" s="8">
        <v>2.5</v>
      </c>
      <c r="N357" s="8">
        <v>14.100000000000001</v>
      </c>
      <c r="O357" s="5">
        <v>10</v>
      </c>
      <c r="P357" s="5">
        <v>2</v>
      </c>
      <c r="Q357" s="22">
        <v>6.1</v>
      </c>
      <c r="R357" s="22">
        <v>6</v>
      </c>
      <c r="S357" s="22">
        <v>6</v>
      </c>
      <c r="T357" s="22">
        <v>5.5</v>
      </c>
      <c r="U357" s="28">
        <v>23.6</v>
      </c>
      <c r="V357" s="23">
        <v>5.9</v>
      </c>
      <c r="W357" s="43">
        <v>0.27500000000000002</v>
      </c>
      <c r="X357" s="23">
        <v>6.1750000000000007</v>
      </c>
      <c r="Y357" s="23">
        <v>12.350000000000001</v>
      </c>
      <c r="Z357" s="22" t="s">
        <v>524</v>
      </c>
      <c r="AA357" s="15" t="s">
        <v>36</v>
      </c>
      <c r="AB357" s="5">
        <v>1</v>
      </c>
      <c r="AC357" s="27"/>
      <c r="AD357" s="41">
        <f t="shared" si="153"/>
        <v>22.454545454545457</v>
      </c>
      <c r="AI357" s="58">
        <f>1.293+25.93*K357-9.209*K357^2</f>
        <v>12.768777500000001</v>
      </c>
      <c r="AJ357" s="58">
        <f>Y357-AI357</f>
        <v>-0.41877749999999914</v>
      </c>
      <c r="AL357" s="55">
        <f>37.9-37.63*K357+18.14*K357^2</f>
        <v>22.690849999999998</v>
      </c>
      <c r="AM357" s="55">
        <f>K357*AL357</f>
        <v>12.479967499999999</v>
      </c>
      <c r="AN357" s="55">
        <f>Y357-AM357</f>
        <v>-0.12996749999999757</v>
      </c>
      <c r="AO357" s="55">
        <f>AL357/AD357/100</f>
        <v>1.0105236842105261E-2</v>
      </c>
    </row>
    <row r="358" spans="1:41" ht="28.8" hidden="1" x14ac:dyDescent="0.3">
      <c r="A358" s="11">
        <v>1</v>
      </c>
      <c r="B358" s="30">
        <v>59</v>
      </c>
      <c r="C358" s="31" t="s">
        <v>517</v>
      </c>
      <c r="D358" s="32">
        <v>0.05</v>
      </c>
      <c r="E358" s="31" t="s">
        <v>193</v>
      </c>
      <c r="F358" s="33">
        <v>3</v>
      </c>
      <c r="G358" s="25" t="s">
        <v>28</v>
      </c>
      <c r="H358" s="25">
        <v>4</v>
      </c>
      <c r="I358" s="25">
        <v>16.600000000000001</v>
      </c>
      <c r="J358" s="25">
        <v>560</v>
      </c>
      <c r="K358" s="25">
        <v>0.56000000000000005</v>
      </c>
      <c r="L358" s="25"/>
      <c r="M358" s="44">
        <v>1.8</v>
      </c>
      <c r="N358" s="44">
        <v>14.8</v>
      </c>
      <c r="O358" s="25">
        <v>5</v>
      </c>
      <c r="P358" s="25">
        <v>2</v>
      </c>
      <c r="Q358" s="25">
        <v>7.5</v>
      </c>
      <c r="R358" s="25">
        <v>7.5</v>
      </c>
      <c r="S358" s="25">
        <v>8.1999999999999993</v>
      </c>
      <c r="T358" s="25">
        <v>6.5</v>
      </c>
      <c r="U358" s="35">
        <v>29.7</v>
      </c>
      <c r="V358" s="36">
        <v>7.4249999999999998</v>
      </c>
      <c r="W358" s="45">
        <v>0.28000000000000003</v>
      </c>
      <c r="X358" s="36">
        <v>7.7050000000000001</v>
      </c>
      <c r="Y358" s="36">
        <v>15.41</v>
      </c>
      <c r="Z358" s="25" t="s">
        <v>525</v>
      </c>
      <c r="AA358" s="31" t="s">
        <v>36</v>
      </c>
      <c r="AB358" s="25">
        <v>1</v>
      </c>
      <c r="AC358" s="24"/>
      <c r="AD358" s="41">
        <f t="shared" si="153"/>
        <v>27.517857142857139</v>
      </c>
      <c r="AE358" s="25" t="s">
        <v>436</v>
      </c>
      <c r="AI358" s="16"/>
      <c r="AJ358" s="16"/>
      <c r="AK358" s="16"/>
      <c r="AL358" s="16"/>
      <c r="AM358" s="16"/>
      <c r="AN358" s="16"/>
      <c r="AO358" s="41">
        <v>26.909090909090907</v>
      </c>
    </row>
    <row r="359" spans="1:41" ht="28.8" hidden="1" x14ac:dyDescent="0.3">
      <c r="A359" s="11">
        <v>1</v>
      </c>
      <c r="B359" s="14">
        <v>60</v>
      </c>
      <c r="C359" s="15" t="s">
        <v>517</v>
      </c>
      <c r="D359" s="12">
        <v>0.98</v>
      </c>
      <c r="E359" s="27" t="s">
        <v>430</v>
      </c>
      <c r="F359" s="7">
        <v>4</v>
      </c>
      <c r="G359" s="5" t="s">
        <v>28</v>
      </c>
      <c r="H359" s="5">
        <v>4</v>
      </c>
      <c r="I359" s="5">
        <v>11.7</v>
      </c>
      <c r="J359" s="5">
        <v>470</v>
      </c>
      <c r="K359" s="5">
        <v>0.47</v>
      </c>
      <c r="L359" s="61">
        <f t="shared" ref="L359:L373" si="170">K359/0.00956</f>
        <v>49.163179916317986</v>
      </c>
      <c r="M359" s="8">
        <v>4</v>
      </c>
      <c r="N359" s="8">
        <v>7.6999999999999993</v>
      </c>
      <c r="O359" s="5">
        <v>5</v>
      </c>
      <c r="P359" s="5">
        <v>2</v>
      </c>
      <c r="Q359" s="22">
        <v>4.9000000000000004</v>
      </c>
      <c r="R359" s="22">
        <v>6.3</v>
      </c>
      <c r="S359" s="22">
        <v>6.5</v>
      </c>
      <c r="T359" s="22">
        <v>6</v>
      </c>
      <c r="U359" s="28">
        <v>23.7</v>
      </c>
      <c r="V359" s="23">
        <v>5.9249999999999998</v>
      </c>
      <c r="W359" s="43">
        <v>0.23499999999999999</v>
      </c>
      <c r="X359" s="23">
        <v>6.16</v>
      </c>
      <c r="Y359" s="23">
        <v>12.32</v>
      </c>
      <c r="Z359" s="22" t="s">
        <v>526</v>
      </c>
      <c r="AA359" s="15" t="s">
        <v>36</v>
      </c>
      <c r="AB359" s="5">
        <v>1</v>
      </c>
      <c r="AC359" s="27"/>
      <c r="AD359" s="41">
        <f t="shared" si="153"/>
        <v>26.212765957446809</v>
      </c>
      <c r="AE359" s="26"/>
      <c r="AI359" s="58">
        <f t="shared" ref="AI359:AI394" si="171">1.293+25.93*K359-9.209*K359^2</f>
        <v>11.445831899999998</v>
      </c>
      <c r="AJ359" s="58">
        <f t="shared" ref="AJ359:AJ394" si="172">Y359-AI359</f>
        <v>0.87416810000000211</v>
      </c>
      <c r="AL359" s="55">
        <f t="shared" ref="AL359:AL394" si="173">37.9-37.63*K359+18.14*K359^2</f>
        <v>24.221025999999998</v>
      </c>
      <c r="AM359" s="55">
        <f t="shared" ref="AM359:AM394" si="174">K359*AL359</f>
        <v>11.383882219999998</v>
      </c>
      <c r="AN359" s="55">
        <f t="shared" ref="AN359:AN394" si="175">Y359-AM359</f>
        <v>0.93611778000000179</v>
      </c>
      <c r="AO359" s="55">
        <f t="shared" ref="AO359:AO394" si="176">AL359/AD359/100</f>
        <v>9.2401641396103879E-3</v>
      </c>
    </row>
    <row r="360" spans="1:41" ht="28.8" hidden="1" x14ac:dyDescent="0.3">
      <c r="A360" s="11">
        <v>1</v>
      </c>
      <c r="B360" s="30">
        <v>61</v>
      </c>
      <c r="C360" s="15" t="s">
        <v>517</v>
      </c>
      <c r="D360" s="12">
        <v>0.02</v>
      </c>
      <c r="E360" s="27" t="s">
        <v>430</v>
      </c>
      <c r="F360" s="7">
        <v>4</v>
      </c>
      <c r="G360" s="5" t="s">
        <v>184</v>
      </c>
      <c r="H360" s="5">
        <v>3</v>
      </c>
      <c r="I360" s="5">
        <v>8.6999999999999993</v>
      </c>
      <c r="J360" s="5">
        <v>380</v>
      </c>
      <c r="K360" s="5">
        <v>0.38</v>
      </c>
      <c r="L360" s="61">
        <f t="shared" si="170"/>
        <v>39.748953974895393</v>
      </c>
      <c r="M360" s="8">
        <v>1.8</v>
      </c>
      <c r="N360" s="8">
        <v>6.8999999999999995</v>
      </c>
      <c r="O360" s="5">
        <v>10</v>
      </c>
      <c r="P360" s="5">
        <v>2</v>
      </c>
      <c r="Q360" s="22">
        <v>4.9000000000000004</v>
      </c>
      <c r="R360" s="22">
        <v>4.5999999999999996</v>
      </c>
      <c r="S360" s="22">
        <v>4.7</v>
      </c>
      <c r="T360" s="22">
        <v>4.5</v>
      </c>
      <c r="U360" s="28">
        <v>18.7</v>
      </c>
      <c r="V360" s="23">
        <v>4.6749999999999998</v>
      </c>
      <c r="W360" s="43">
        <v>0.19</v>
      </c>
      <c r="X360" s="23">
        <v>4.8650000000000002</v>
      </c>
      <c r="Y360" s="23">
        <v>9.73</v>
      </c>
      <c r="Z360" s="22" t="s">
        <v>527</v>
      </c>
      <c r="AA360" s="15" t="s">
        <v>36</v>
      </c>
      <c r="AB360" s="5">
        <v>1</v>
      </c>
      <c r="AC360" s="27"/>
      <c r="AD360" s="41">
        <f t="shared" si="153"/>
        <v>25.605263157894736</v>
      </c>
      <c r="AE360" s="26"/>
      <c r="AI360" s="58">
        <f t="shared" si="171"/>
        <v>9.8166203999999997</v>
      </c>
      <c r="AJ360" s="58">
        <f t="shared" si="172"/>
        <v>-8.6620399999999265E-2</v>
      </c>
      <c r="AL360" s="55">
        <f t="shared" si="173"/>
        <v>26.220016000000001</v>
      </c>
      <c r="AM360" s="55">
        <f t="shared" si="174"/>
        <v>9.9636060799999999</v>
      </c>
      <c r="AN360" s="55">
        <f t="shared" si="175"/>
        <v>-0.23360607999999949</v>
      </c>
      <c r="AO360" s="55">
        <f t="shared" si="176"/>
        <v>1.024008846865365E-2</v>
      </c>
    </row>
    <row r="361" spans="1:41" ht="28.8" x14ac:dyDescent="0.3">
      <c r="A361" s="11">
        <v>1</v>
      </c>
      <c r="B361" s="14">
        <v>62</v>
      </c>
      <c r="C361" s="15" t="s">
        <v>528</v>
      </c>
      <c r="D361" s="5">
        <v>0</v>
      </c>
      <c r="E361" s="27" t="s">
        <v>430</v>
      </c>
      <c r="F361" s="7">
        <v>4</v>
      </c>
      <c r="G361" s="5" t="s">
        <v>184</v>
      </c>
      <c r="H361" s="5">
        <v>3</v>
      </c>
      <c r="I361" s="5">
        <v>16.3</v>
      </c>
      <c r="J361" s="5">
        <v>650</v>
      </c>
      <c r="K361" s="5">
        <v>0.65</v>
      </c>
      <c r="L361" s="61">
        <f t="shared" si="170"/>
        <v>67.991631799163173</v>
      </c>
      <c r="M361" s="5">
        <v>3.2</v>
      </c>
      <c r="N361" s="8">
        <v>13.100000000000001</v>
      </c>
      <c r="O361" s="5">
        <v>10</v>
      </c>
      <c r="P361" s="5">
        <v>1</v>
      </c>
      <c r="Q361" s="22">
        <v>6.2</v>
      </c>
      <c r="R361" s="22">
        <v>6.4</v>
      </c>
      <c r="S361" s="22">
        <v>4.8</v>
      </c>
      <c r="T361" s="22">
        <v>6.2</v>
      </c>
      <c r="U361" s="28">
        <v>23.6</v>
      </c>
      <c r="V361" s="5">
        <v>5.9</v>
      </c>
      <c r="W361" s="5">
        <v>0.32500000000000001</v>
      </c>
      <c r="X361" s="5">
        <v>6.2250000000000005</v>
      </c>
      <c r="Y361" s="5">
        <v>12.450000000000001</v>
      </c>
      <c r="Z361" s="22" t="s">
        <v>529</v>
      </c>
      <c r="AA361" s="15" t="s">
        <v>36</v>
      </c>
      <c r="AB361" s="5">
        <v>1</v>
      </c>
      <c r="AC361" s="27"/>
      <c r="AD361" s="41">
        <f t="shared" si="153"/>
        <v>19.153846153846153</v>
      </c>
      <c r="AE361" s="26"/>
      <c r="AI361" s="58">
        <f t="shared" si="171"/>
        <v>14.256697500000001</v>
      </c>
      <c r="AJ361" s="58">
        <f t="shared" si="172"/>
        <v>-1.8066975000000003</v>
      </c>
      <c r="AL361" s="55">
        <f t="shared" si="173"/>
        <v>21.104649999999999</v>
      </c>
      <c r="AM361" s="55">
        <f t="shared" si="174"/>
        <v>13.7180225</v>
      </c>
      <c r="AN361" s="55">
        <f t="shared" si="175"/>
        <v>-1.2680224999999989</v>
      </c>
      <c r="AO361" s="55">
        <f t="shared" si="176"/>
        <v>1.1018491967871486E-2</v>
      </c>
    </row>
    <row r="362" spans="1:41" ht="28.8" x14ac:dyDescent="0.3">
      <c r="A362" s="11">
        <v>1</v>
      </c>
      <c r="B362" s="6">
        <v>63</v>
      </c>
      <c r="C362" s="21" t="s">
        <v>528</v>
      </c>
      <c r="D362" s="5">
        <v>0</v>
      </c>
      <c r="E362" s="27" t="s">
        <v>430</v>
      </c>
      <c r="F362" s="7">
        <v>4</v>
      </c>
      <c r="G362" s="5" t="s">
        <v>184</v>
      </c>
      <c r="H362" s="5">
        <v>3</v>
      </c>
      <c r="I362" s="5">
        <v>13.1</v>
      </c>
      <c r="J362" s="5">
        <v>370</v>
      </c>
      <c r="K362" s="5">
        <v>0.37</v>
      </c>
      <c r="L362" s="61">
        <f t="shared" si="170"/>
        <v>38.702928870292887</v>
      </c>
      <c r="M362" s="5">
        <v>2.8</v>
      </c>
      <c r="N362" s="8">
        <v>10.3</v>
      </c>
      <c r="O362" s="5">
        <v>10</v>
      </c>
      <c r="P362" s="5">
        <v>1</v>
      </c>
      <c r="Q362" s="5">
        <v>5.6</v>
      </c>
      <c r="R362" s="5">
        <v>5</v>
      </c>
      <c r="S362" s="5">
        <v>4.9000000000000004</v>
      </c>
      <c r="T362" s="5">
        <v>5.0999999999999996</v>
      </c>
      <c r="U362" s="28">
        <v>20.6</v>
      </c>
      <c r="V362" s="5">
        <v>5.15</v>
      </c>
      <c r="W362" s="5">
        <v>0.185</v>
      </c>
      <c r="X362" s="5">
        <v>5.335</v>
      </c>
      <c r="Y362" s="5">
        <v>10.67</v>
      </c>
      <c r="Z362" s="46" t="s">
        <v>530</v>
      </c>
      <c r="AA362" s="15" t="s">
        <v>36</v>
      </c>
      <c r="AB362" s="5">
        <v>1</v>
      </c>
      <c r="AC362" s="27"/>
      <c r="AD362" s="41">
        <f t="shared" si="153"/>
        <v>28.837837837837839</v>
      </c>
      <c r="AE362" s="12"/>
      <c r="AI362" s="58">
        <f t="shared" si="171"/>
        <v>9.6263878999999992</v>
      </c>
      <c r="AJ362" s="58">
        <f t="shared" si="172"/>
        <v>1.0436121000000007</v>
      </c>
      <c r="AL362" s="55">
        <f t="shared" si="173"/>
        <v>26.460265999999997</v>
      </c>
      <c r="AM362" s="55">
        <f t="shared" si="174"/>
        <v>9.7902984199999992</v>
      </c>
      <c r="AN362" s="55">
        <f t="shared" si="175"/>
        <v>0.87970158000000076</v>
      </c>
      <c r="AO362" s="55">
        <f t="shared" si="176"/>
        <v>9.1755374133083399E-3</v>
      </c>
    </row>
    <row r="363" spans="1:41" ht="28.8" x14ac:dyDescent="0.3">
      <c r="A363" s="11">
        <v>1</v>
      </c>
      <c r="B363" s="14">
        <v>64</v>
      </c>
      <c r="C363" s="15" t="s">
        <v>528</v>
      </c>
      <c r="D363" s="5">
        <v>0</v>
      </c>
      <c r="E363" s="27" t="s">
        <v>430</v>
      </c>
      <c r="F363" s="7">
        <v>4</v>
      </c>
      <c r="G363" s="5" t="s">
        <v>184</v>
      </c>
      <c r="H363" s="5">
        <v>3</v>
      </c>
      <c r="I363" s="5">
        <v>15.2</v>
      </c>
      <c r="J363" s="5">
        <v>540</v>
      </c>
      <c r="K363" s="5">
        <v>0.54</v>
      </c>
      <c r="L363" s="61">
        <f t="shared" si="170"/>
        <v>56.485355648535567</v>
      </c>
      <c r="M363" s="5">
        <v>2.6</v>
      </c>
      <c r="N363" s="8">
        <v>12.6</v>
      </c>
      <c r="O363" s="5">
        <v>10</v>
      </c>
      <c r="P363" s="5">
        <v>1</v>
      </c>
      <c r="Q363" s="22">
        <v>5.9</v>
      </c>
      <c r="R363" s="22">
        <v>6.6</v>
      </c>
      <c r="S363" s="22">
        <v>7.4</v>
      </c>
      <c r="T363" s="22">
        <v>7.2</v>
      </c>
      <c r="U363" s="28">
        <v>27.099999999999998</v>
      </c>
      <c r="V363" s="5">
        <v>6.7749999999999995</v>
      </c>
      <c r="W363" s="5">
        <v>0.27</v>
      </c>
      <c r="X363" s="5">
        <v>7.0449999999999999</v>
      </c>
      <c r="Y363" s="5">
        <v>14.09</v>
      </c>
      <c r="Z363" s="47" t="s">
        <v>531</v>
      </c>
      <c r="AA363" s="15" t="s">
        <v>36</v>
      </c>
      <c r="AB363" s="5">
        <v>1</v>
      </c>
      <c r="AC363" s="27"/>
      <c r="AD363" s="41">
        <f t="shared" si="153"/>
        <v>26.092592592592592</v>
      </c>
      <c r="AE363" s="26"/>
      <c r="AI363" s="58">
        <f t="shared" si="171"/>
        <v>12.609855599999999</v>
      </c>
      <c r="AJ363" s="58">
        <f t="shared" si="172"/>
        <v>1.4801444000000004</v>
      </c>
      <c r="AL363" s="55">
        <f t="shared" si="173"/>
        <v>22.869423999999995</v>
      </c>
      <c r="AM363" s="55">
        <f t="shared" si="174"/>
        <v>12.349488959999999</v>
      </c>
      <c r="AN363" s="55">
        <f t="shared" si="175"/>
        <v>1.7405110400000012</v>
      </c>
      <c r="AO363" s="55">
        <f t="shared" si="176"/>
        <v>8.7647189212207224E-3</v>
      </c>
    </row>
    <row r="364" spans="1:41" ht="28.8" hidden="1" x14ac:dyDescent="0.3">
      <c r="A364" s="11">
        <v>1</v>
      </c>
      <c r="B364" s="30">
        <v>65</v>
      </c>
      <c r="C364" s="15" t="s">
        <v>528</v>
      </c>
      <c r="D364" s="5">
        <v>0</v>
      </c>
      <c r="E364" s="27" t="s">
        <v>430</v>
      </c>
      <c r="F364" s="7">
        <v>4</v>
      </c>
      <c r="G364" s="5" t="s">
        <v>184</v>
      </c>
      <c r="H364" s="5">
        <v>3</v>
      </c>
      <c r="I364" s="5">
        <v>14.8</v>
      </c>
      <c r="J364" s="5">
        <v>500</v>
      </c>
      <c r="K364" s="5">
        <v>0.5</v>
      </c>
      <c r="L364" s="61">
        <f t="shared" si="170"/>
        <v>52.30125523012552</v>
      </c>
      <c r="M364" s="5">
        <v>2.4</v>
      </c>
      <c r="N364" s="8">
        <v>12.4</v>
      </c>
      <c r="O364" s="5">
        <v>10</v>
      </c>
      <c r="P364" s="5">
        <v>3</v>
      </c>
      <c r="Q364" s="22">
        <v>6.7</v>
      </c>
      <c r="R364" s="22">
        <v>7.8</v>
      </c>
      <c r="S364" s="22">
        <v>8.6999999999999993</v>
      </c>
      <c r="T364" s="22">
        <v>7.3</v>
      </c>
      <c r="U364" s="28">
        <v>30.5</v>
      </c>
      <c r="V364" s="5">
        <v>7.625</v>
      </c>
      <c r="W364" s="5">
        <v>0.25</v>
      </c>
      <c r="X364" s="5">
        <v>7.875</v>
      </c>
      <c r="Y364" s="5">
        <v>15.75</v>
      </c>
      <c r="Z364" s="47" t="s">
        <v>532</v>
      </c>
      <c r="AA364" s="15" t="s">
        <v>36</v>
      </c>
      <c r="AB364" s="5">
        <v>1</v>
      </c>
      <c r="AC364" s="27"/>
      <c r="AD364" s="41">
        <f t="shared" si="153"/>
        <v>31.5</v>
      </c>
      <c r="AE364" s="26"/>
      <c r="AI364" s="58">
        <f t="shared" si="171"/>
        <v>11.955749999999998</v>
      </c>
      <c r="AJ364" s="58">
        <f t="shared" si="172"/>
        <v>3.7942500000000017</v>
      </c>
      <c r="AL364" s="55">
        <f t="shared" si="173"/>
        <v>23.619999999999997</v>
      </c>
      <c r="AM364" s="55">
        <f t="shared" si="174"/>
        <v>11.809999999999999</v>
      </c>
      <c r="AN364" s="55">
        <f t="shared" si="175"/>
        <v>3.9400000000000013</v>
      </c>
      <c r="AO364" s="55">
        <f t="shared" si="176"/>
        <v>7.4984126984126978E-3</v>
      </c>
    </row>
    <row r="365" spans="1:41" ht="28.8" x14ac:dyDescent="0.3">
      <c r="A365" s="11">
        <v>1</v>
      </c>
      <c r="B365" s="14">
        <v>66</v>
      </c>
      <c r="C365" s="15" t="s">
        <v>528</v>
      </c>
      <c r="D365" s="5">
        <v>0.45</v>
      </c>
      <c r="E365" s="27" t="s">
        <v>430</v>
      </c>
      <c r="F365" s="7">
        <v>4</v>
      </c>
      <c r="G365" s="5" t="s">
        <v>184</v>
      </c>
      <c r="H365" s="5">
        <v>3</v>
      </c>
      <c r="I365" s="5">
        <v>13.8</v>
      </c>
      <c r="J365" s="5">
        <v>490</v>
      </c>
      <c r="K365" s="5">
        <v>0.49</v>
      </c>
      <c r="L365" s="61">
        <f t="shared" si="170"/>
        <v>51.255230125523006</v>
      </c>
      <c r="M365" s="5">
        <v>3.1</v>
      </c>
      <c r="N365" s="8">
        <v>10.700000000000001</v>
      </c>
      <c r="O365" s="5">
        <v>10</v>
      </c>
      <c r="P365" s="5">
        <v>1</v>
      </c>
      <c r="Q365" s="22">
        <v>6.5</v>
      </c>
      <c r="R365" s="22">
        <v>6.6</v>
      </c>
      <c r="S365" s="22">
        <v>7.4</v>
      </c>
      <c r="T365" s="22">
        <v>7</v>
      </c>
      <c r="U365" s="28">
        <v>27.5</v>
      </c>
      <c r="V365" s="5">
        <v>6.875</v>
      </c>
      <c r="W365" s="5">
        <v>0.245</v>
      </c>
      <c r="X365" s="5">
        <v>7.12</v>
      </c>
      <c r="Y365" s="5">
        <v>14.24</v>
      </c>
      <c r="Z365" s="47" t="s">
        <v>533</v>
      </c>
      <c r="AA365" s="15" t="s">
        <v>36</v>
      </c>
      <c r="AB365" s="5">
        <v>1</v>
      </c>
      <c r="AC365" s="27"/>
      <c r="AD365" s="41">
        <f t="shared" si="153"/>
        <v>29.061224489795919</v>
      </c>
      <c r="AE365" s="26"/>
      <c r="AI365" s="58">
        <f t="shared" si="171"/>
        <v>11.787619100000001</v>
      </c>
      <c r="AJ365" s="58">
        <f t="shared" si="172"/>
        <v>2.4523808999999996</v>
      </c>
      <c r="AL365" s="55">
        <f t="shared" si="173"/>
        <v>23.816713999999997</v>
      </c>
      <c r="AM365" s="55">
        <f t="shared" si="174"/>
        <v>11.670189859999999</v>
      </c>
      <c r="AN365" s="55">
        <f t="shared" si="175"/>
        <v>2.5698101400000013</v>
      </c>
      <c r="AO365" s="55">
        <f t="shared" si="176"/>
        <v>8.1953580477528085E-3</v>
      </c>
    </row>
    <row r="366" spans="1:41" ht="28.8" x14ac:dyDescent="0.3">
      <c r="A366" s="11">
        <v>1</v>
      </c>
      <c r="B366" s="30">
        <v>67</v>
      </c>
      <c r="C366" s="15" t="s">
        <v>528</v>
      </c>
      <c r="D366" s="5">
        <v>0.35</v>
      </c>
      <c r="E366" s="27" t="s">
        <v>430</v>
      </c>
      <c r="F366" s="7">
        <v>4</v>
      </c>
      <c r="G366" s="5" t="s">
        <v>28</v>
      </c>
      <c r="H366" s="5">
        <v>4</v>
      </c>
      <c r="I366" s="5">
        <v>13.8</v>
      </c>
      <c r="J366" s="5">
        <v>600</v>
      </c>
      <c r="K366" s="5">
        <v>0.6</v>
      </c>
      <c r="L366" s="61">
        <f t="shared" si="170"/>
        <v>62.761506276150619</v>
      </c>
      <c r="M366" s="5">
        <v>5</v>
      </c>
      <c r="N366" s="8">
        <v>8.8000000000000007</v>
      </c>
      <c r="O366" s="5">
        <v>10</v>
      </c>
      <c r="P366" s="5">
        <v>1</v>
      </c>
      <c r="Q366" s="22">
        <v>5.9</v>
      </c>
      <c r="R366" s="22">
        <v>6.2</v>
      </c>
      <c r="S366" s="22">
        <v>5.7</v>
      </c>
      <c r="T366" s="22">
        <v>5.0999999999999996</v>
      </c>
      <c r="U366" s="28">
        <v>22.9</v>
      </c>
      <c r="V366" s="5">
        <v>5.7249999999999996</v>
      </c>
      <c r="W366" s="5">
        <v>0.3</v>
      </c>
      <c r="X366" s="5">
        <v>6.0249999999999995</v>
      </c>
      <c r="Y366" s="5">
        <v>12.049999999999999</v>
      </c>
      <c r="Z366" s="47" t="s">
        <v>534</v>
      </c>
      <c r="AA366" s="15" t="s">
        <v>36</v>
      </c>
      <c r="AB366" s="5">
        <v>1</v>
      </c>
      <c r="AC366" s="27"/>
      <c r="AD366" s="41">
        <f t="shared" si="153"/>
        <v>20.083333333333332</v>
      </c>
      <c r="AE366" s="26"/>
      <c r="AI366" s="58">
        <f t="shared" si="171"/>
        <v>13.53576</v>
      </c>
      <c r="AJ366" s="58">
        <f t="shared" si="172"/>
        <v>-1.4857600000000009</v>
      </c>
      <c r="AL366" s="55">
        <f t="shared" si="173"/>
        <v>21.852399999999999</v>
      </c>
      <c r="AM366" s="55">
        <f t="shared" si="174"/>
        <v>13.11144</v>
      </c>
      <c r="AN366" s="55">
        <f t="shared" si="175"/>
        <v>-1.061440000000001</v>
      </c>
      <c r="AO366" s="55">
        <f t="shared" si="176"/>
        <v>1.0880863070539419E-2</v>
      </c>
    </row>
    <row r="367" spans="1:41" ht="28.8" x14ac:dyDescent="0.3">
      <c r="A367" s="11">
        <v>1</v>
      </c>
      <c r="B367" s="14">
        <v>68</v>
      </c>
      <c r="C367" s="15" t="s">
        <v>528</v>
      </c>
      <c r="D367" s="5">
        <v>0.25</v>
      </c>
      <c r="E367" s="27" t="s">
        <v>430</v>
      </c>
      <c r="F367" s="7">
        <v>4</v>
      </c>
      <c r="G367" s="5" t="s">
        <v>184</v>
      </c>
      <c r="H367" s="5">
        <v>3</v>
      </c>
      <c r="I367" s="5">
        <v>13.7</v>
      </c>
      <c r="J367" s="5">
        <v>470</v>
      </c>
      <c r="K367" s="5">
        <v>0.47</v>
      </c>
      <c r="L367" s="61">
        <f t="shared" si="170"/>
        <v>49.163179916317986</v>
      </c>
      <c r="M367" s="5">
        <v>4.8</v>
      </c>
      <c r="N367" s="8">
        <v>8.8999999999999986</v>
      </c>
      <c r="O367" s="5">
        <v>10</v>
      </c>
      <c r="P367" s="5">
        <v>1</v>
      </c>
      <c r="Q367" s="22">
        <v>5.3</v>
      </c>
      <c r="R367" s="22">
        <v>5.6</v>
      </c>
      <c r="S367" s="22">
        <v>5.8</v>
      </c>
      <c r="T367" s="22">
        <v>5</v>
      </c>
      <c r="U367" s="28">
        <v>21.7</v>
      </c>
      <c r="V367" s="5">
        <v>5.4249999999999998</v>
      </c>
      <c r="W367" s="5">
        <v>0.23499999999999999</v>
      </c>
      <c r="X367" s="5">
        <v>5.66</v>
      </c>
      <c r="Y367" s="5">
        <v>11.32</v>
      </c>
      <c r="Z367" s="47" t="s">
        <v>535</v>
      </c>
      <c r="AA367" s="15" t="s">
        <v>36</v>
      </c>
      <c r="AB367" s="5">
        <v>1</v>
      </c>
      <c r="AC367" s="27"/>
      <c r="AD367" s="41">
        <f t="shared" si="153"/>
        <v>24.085106382978726</v>
      </c>
      <c r="AE367" s="26"/>
      <c r="AI367" s="58">
        <f t="shared" si="171"/>
        <v>11.445831899999998</v>
      </c>
      <c r="AJ367" s="58">
        <f t="shared" si="172"/>
        <v>-0.12583189999999789</v>
      </c>
      <c r="AL367" s="55">
        <f t="shared" si="173"/>
        <v>24.221025999999998</v>
      </c>
      <c r="AM367" s="55">
        <f t="shared" si="174"/>
        <v>11.383882219999998</v>
      </c>
      <c r="AN367" s="55">
        <f t="shared" si="175"/>
        <v>-6.3882219999998213E-2</v>
      </c>
      <c r="AO367" s="55">
        <f t="shared" si="176"/>
        <v>1.0056433056537101E-2</v>
      </c>
    </row>
    <row r="368" spans="1:41" ht="28.8" x14ac:dyDescent="0.3">
      <c r="A368" s="11">
        <v>1</v>
      </c>
      <c r="B368" s="30">
        <v>69</v>
      </c>
      <c r="C368" s="15" t="s">
        <v>528</v>
      </c>
      <c r="D368" s="5">
        <v>0.35</v>
      </c>
      <c r="E368" s="27" t="s">
        <v>430</v>
      </c>
      <c r="F368" s="7">
        <v>4</v>
      </c>
      <c r="G368" s="5" t="s">
        <v>184</v>
      </c>
      <c r="H368" s="5">
        <v>3</v>
      </c>
      <c r="I368" s="5">
        <v>14.4</v>
      </c>
      <c r="J368" s="5">
        <v>510</v>
      </c>
      <c r="K368" s="5">
        <v>0.51</v>
      </c>
      <c r="L368" s="61">
        <f t="shared" si="170"/>
        <v>53.347280334728033</v>
      </c>
      <c r="M368" s="5">
        <v>4.8</v>
      </c>
      <c r="N368" s="8">
        <v>9.6000000000000014</v>
      </c>
      <c r="O368" s="5">
        <v>10</v>
      </c>
      <c r="P368" s="5">
        <v>1</v>
      </c>
      <c r="Q368" s="22">
        <v>4.7</v>
      </c>
      <c r="R368" s="22">
        <v>6.8</v>
      </c>
      <c r="S368" s="22">
        <v>6.5</v>
      </c>
      <c r="T368" s="22">
        <v>6</v>
      </c>
      <c r="U368" s="28">
        <v>24</v>
      </c>
      <c r="V368" s="5">
        <v>6</v>
      </c>
      <c r="W368" s="5">
        <v>0.255</v>
      </c>
      <c r="X368" s="5">
        <v>6.2549999999999999</v>
      </c>
      <c r="Y368" s="5">
        <v>12.51</v>
      </c>
      <c r="Z368" s="47" t="s">
        <v>536</v>
      </c>
      <c r="AA368" s="15" t="s">
        <v>36</v>
      </c>
      <c r="AB368" s="5">
        <v>1</v>
      </c>
      <c r="AC368" s="27"/>
      <c r="AD368" s="41">
        <f t="shared" si="153"/>
        <v>24.52941176470588</v>
      </c>
      <c r="AE368" s="26"/>
      <c r="AI368" s="58">
        <f t="shared" si="171"/>
        <v>12.122039099999999</v>
      </c>
      <c r="AJ368" s="58">
        <f t="shared" si="172"/>
        <v>0.38796090000000127</v>
      </c>
      <c r="AL368" s="55">
        <f t="shared" si="173"/>
        <v>23.426913999999996</v>
      </c>
      <c r="AM368" s="55">
        <f t="shared" si="174"/>
        <v>11.947726139999999</v>
      </c>
      <c r="AN368" s="55">
        <f t="shared" si="175"/>
        <v>0.56227386000000124</v>
      </c>
      <c r="AO368" s="55">
        <f t="shared" si="176"/>
        <v>9.5505404796163065E-3</v>
      </c>
    </row>
    <row r="369" spans="1:41" ht="28.8" hidden="1" x14ac:dyDescent="0.3">
      <c r="A369" s="11">
        <v>1</v>
      </c>
      <c r="B369" s="14">
        <v>70</v>
      </c>
      <c r="C369" s="15" t="s">
        <v>528</v>
      </c>
      <c r="D369" s="5">
        <v>0.35</v>
      </c>
      <c r="E369" s="27" t="s">
        <v>430</v>
      </c>
      <c r="F369" s="7">
        <v>4</v>
      </c>
      <c r="G369" s="5" t="s">
        <v>184</v>
      </c>
      <c r="H369" s="5">
        <v>3</v>
      </c>
      <c r="I369" s="5">
        <v>14.3</v>
      </c>
      <c r="J369" s="5">
        <v>490</v>
      </c>
      <c r="K369" s="5">
        <v>0.49</v>
      </c>
      <c r="L369" s="61">
        <f t="shared" si="170"/>
        <v>51.255230125523006</v>
      </c>
      <c r="M369" s="5">
        <v>4.2</v>
      </c>
      <c r="N369" s="8">
        <v>10.100000000000001</v>
      </c>
      <c r="O369" s="5">
        <v>10</v>
      </c>
      <c r="P369" s="5">
        <v>0</v>
      </c>
      <c r="Q369" s="22">
        <v>6</v>
      </c>
      <c r="R369" s="22">
        <v>5.7</v>
      </c>
      <c r="S369" s="22">
        <v>5.4</v>
      </c>
      <c r="T369" s="22">
        <v>5.8</v>
      </c>
      <c r="U369" s="28">
        <v>22.900000000000002</v>
      </c>
      <c r="V369" s="5">
        <v>5.7250000000000005</v>
      </c>
      <c r="W369" s="5">
        <v>0.245</v>
      </c>
      <c r="X369" s="5">
        <v>5.9700000000000006</v>
      </c>
      <c r="Y369" s="5">
        <v>11.940000000000001</v>
      </c>
      <c r="Z369" s="47" t="s">
        <v>535</v>
      </c>
      <c r="AA369" s="15" t="s">
        <v>36</v>
      </c>
      <c r="AB369" s="5">
        <v>1</v>
      </c>
      <c r="AC369" s="27"/>
      <c r="AD369" s="41">
        <f t="shared" si="153"/>
        <v>24.367346938775512</v>
      </c>
      <c r="AE369" s="26"/>
      <c r="AI369" s="58">
        <f t="shared" si="171"/>
        <v>11.787619100000001</v>
      </c>
      <c r="AJ369" s="58">
        <f t="shared" si="172"/>
        <v>0.15238090000000071</v>
      </c>
      <c r="AL369" s="55">
        <f t="shared" si="173"/>
        <v>23.816713999999997</v>
      </c>
      <c r="AM369" s="55">
        <f t="shared" si="174"/>
        <v>11.670189859999999</v>
      </c>
      <c r="AN369" s="55">
        <f t="shared" si="175"/>
        <v>0.26981014000000236</v>
      </c>
      <c r="AO369" s="55">
        <f t="shared" si="176"/>
        <v>9.7740283584589593E-3</v>
      </c>
    </row>
    <row r="370" spans="1:41" ht="28.8" hidden="1" x14ac:dyDescent="0.3">
      <c r="A370" s="11">
        <v>1</v>
      </c>
      <c r="B370" s="30">
        <v>71</v>
      </c>
      <c r="C370" s="15" t="s">
        <v>528</v>
      </c>
      <c r="D370" s="5">
        <v>0.55000000000000004</v>
      </c>
      <c r="E370" s="27" t="s">
        <v>430</v>
      </c>
      <c r="F370" s="7">
        <v>4</v>
      </c>
      <c r="G370" s="5" t="s">
        <v>184</v>
      </c>
      <c r="H370" s="5">
        <v>3</v>
      </c>
      <c r="I370" s="5">
        <v>16.100000000000001</v>
      </c>
      <c r="J370" s="5">
        <v>550</v>
      </c>
      <c r="K370" s="5">
        <v>0.55000000000000004</v>
      </c>
      <c r="L370" s="61">
        <f t="shared" si="170"/>
        <v>57.531380753138073</v>
      </c>
      <c r="M370" s="5">
        <v>4.5</v>
      </c>
      <c r="N370" s="8">
        <v>11.600000000000001</v>
      </c>
      <c r="O370" s="5">
        <v>10</v>
      </c>
      <c r="P370" s="5">
        <v>0</v>
      </c>
      <c r="Q370" s="22">
        <v>6.8</v>
      </c>
      <c r="R370" s="22">
        <v>7.2</v>
      </c>
      <c r="S370" s="22">
        <v>8.3000000000000007</v>
      </c>
      <c r="T370" s="22">
        <v>6.2</v>
      </c>
      <c r="U370" s="28">
        <v>28.5</v>
      </c>
      <c r="V370" s="5">
        <v>7.125</v>
      </c>
      <c r="W370" s="5">
        <v>0.27500000000000002</v>
      </c>
      <c r="X370" s="5">
        <v>7.4</v>
      </c>
      <c r="Y370" s="5">
        <v>14.8</v>
      </c>
      <c r="Z370" s="47" t="s">
        <v>537</v>
      </c>
      <c r="AA370" s="15" t="s">
        <v>36</v>
      </c>
      <c r="AB370" s="5">
        <v>1</v>
      </c>
      <c r="AC370" s="27"/>
      <c r="AD370" s="41">
        <f t="shared" si="153"/>
        <v>26.909090909090907</v>
      </c>
      <c r="AE370" s="26"/>
      <c r="AI370" s="58">
        <f t="shared" si="171"/>
        <v>12.768777500000001</v>
      </c>
      <c r="AJ370" s="58">
        <f t="shared" si="172"/>
        <v>2.0312225000000002</v>
      </c>
      <c r="AL370" s="55">
        <f t="shared" si="173"/>
        <v>22.690849999999998</v>
      </c>
      <c r="AM370" s="55">
        <f t="shared" si="174"/>
        <v>12.479967499999999</v>
      </c>
      <c r="AN370" s="55">
        <f t="shared" si="175"/>
        <v>2.3200325000000017</v>
      </c>
      <c r="AO370" s="55">
        <f t="shared" si="176"/>
        <v>8.4324104729729728E-3</v>
      </c>
    </row>
    <row r="371" spans="1:41" ht="28.8" hidden="1" x14ac:dyDescent="0.3">
      <c r="A371" s="11">
        <v>1</v>
      </c>
      <c r="B371" s="14">
        <v>72</v>
      </c>
      <c r="C371" s="15" t="s">
        <v>528</v>
      </c>
      <c r="D371" s="5">
        <v>0.08</v>
      </c>
      <c r="E371" s="27" t="s">
        <v>430</v>
      </c>
      <c r="F371" s="7">
        <v>4</v>
      </c>
      <c r="G371" s="5" t="s">
        <v>28</v>
      </c>
      <c r="H371" s="5">
        <v>4</v>
      </c>
      <c r="I371" s="5">
        <v>15.6</v>
      </c>
      <c r="J371" s="5">
        <v>640</v>
      </c>
      <c r="K371" s="5">
        <v>0.64</v>
      </c>
      <c r="L371" s="61">
        <f t="shared" si="170"/>
        <v>66.945606694560666</v>
      </c>
      <c r="M371" s="5">
        <v>5</v>
      </c>
      <c r="N371" s="8">
        <v>10.6</v>
      </c>
      <c r="O371" s="5">
        <v>10</v>
      </c>
      <c r="P371" s="5">
        <v>0</v>
      </c>
      <c r="Q371" s="22">
        <v>7.8</v>
      </c>
      <c r="R371" s="22">
        <v>7.2</v>
      </c>
      <c r="S371" s="22">
        <v>8</v>
      </c>
      <c r="T371" s="22">
        <v>5.7</v>
      </c>
      <c r="U371" s="28">
        <v>28.7</v>
      </c>
      <c r="V371" s="5">
        <v>7.1749999999999998</v>
      </c>
      <c r="W371" s="5">
        <v>0.32</v>
      </c>
      <c r="X371" s="5">
        <v>7.4950000000000001</v>
      </c>
      <c r="Y371" s="5">
        <v>14.99</v>
      </c>
      <c r="Z371" s="47" t="s">
        <v>538</v>
      </c>
      <c r="AA371" s="15" t="s">
        <v>36</v>
      </c>
      <c r="AB371" s="5">
        <v>1</v>
      </c>
      <c r="AC371" s="27"/>
      <c r="AD371" s="41">
        <f t="shared" si="153"/>
        <v>23.421875</v>
      </c>
      <c r="AE371" s="26"/>
      <c r="AI371" s="58">
        <f t="shared" si="171"/>
        <v>14.116193599999997</v>
      </c>
      <c r="AJ371" s="58">
        <f t="shared" si="172"/>
        <v>0.87380640000000298</v>
      </c>
      <c r="AL371" s="55">
        <f t="shared" si="173"/>
        <v>21.246943999999999</v>
      </c>
      <c r="AM371" s="55">
        <f t="shared" si="174"/>
        <v>13.598044160000001</v>
      </c>
      <c r="AN371" s="55">
        <f t="shared" si="175"/>
        <v>1.3919558399999996</v>
      </c>
      <c r="AO371" s="55">
        <f t="shared" si="176"/>
        <v>9.0714103802535025E-3</v>
      </c>
    </row>
    <row r="372" spans="1:41" ht="28.8" hidden="1" x14ac:dyDescent="0.3">
      <c r="A372" s="11">
        <v>1</v>
      </c>
      <c r="B372" s="30">
        <v>73</v>
      </c>
      <c r="C372" s="15" t="s">
        <v>528</v>
      </c>
      <c r="D372" s="5">
        <v>0.12</v>
      </c>
      <c r="E372" s="27" t="s">
        <v>430</v>
      </c>
      <c r="F372" s="7">
        <v>4</v>
      </c>
      <c r="G372" s="5" t="s">
        <v>184</v>
      </c>
      <c r="H372" s="5">
        <v>3</v>
      </c>
      <c r="I372" s="5">
        <v>14.4</v>
      </c>
      <c r="J372" s="5">
        <v>550</v>
      </c>
      <c r="K372" s="5">
        <v>0.55000000000000004</v>
      </c>
      <c r="L372" s="61">
        <f t="shared" si="170"/>
        <v>57.531380753138073</v>
      </c>
      <c r="M372" s="5">
        <v>4.2</v>
      </c>
      <c r="N372" s="8">
        <v>10.199999999999999</v>
      </c>
      <c r="O372" s="5">
        <v>10</v>
      </c>
      <c r="P372" s="5">
        <v>0</v>
      </c>
      <c r="Q372" s="22">
        <v>7.7</v>
      </c>
      <c r="R372" s="22">
        <v>8.3000000000000007</v>
      </c>
      <c r="S372" s="22">
        <v>6.6</v>
      </c>
      <c r="T372" s="22">
        <v>5.8</v>
      </c>
      <c r="U372" s="28">
        <v>28.400000000000002</v>
      </c>
      <c r="V372" s="5">
        <v>7.1000000000000005</v>
      </c>
      <c r="W372" s="5">
        <v>0.27500000000000002</v>
      </c>
      <c r="X372" s="5">
        <v>7.3750000000000009</v>
      </c>
      <c r="Y372" s="5">
        <v>14.750000000000002</v>
      </c>
      <c r="Z372" s="47" t="s">
        <v>539</v>
      </c>
      <c r="AA372" s="15" t="s">
        <v>36</v>
      </c>
      <c r="AB372" s="5">
        <v>1</v>
      </c>
      <c r="AC372" s="27"/>
      <c r="AD372" s="41">
        <f t="shared" si="153"/>
        <v>26.81818181818182</v>
      </c>
      <c r="AE372" s="26"/>
      <c r="AI372" s="58">
        <f t="shared" si="171"/>
        <v>12.768777500000001</v>
      </c>
      <c r="AJ372" s="58">
        <f t="shared" si="172"/>
        <v>1.9812225000000012</v>
      </c>
      <c r="AL372" s="55">
        <f t="shared" si="173"/>
        <v>22.690849999999998</v>
      </c>
      <c r="AM372" s="55">
        <f t="shared" si="174"/>
        <v>12.479967499999999</v>
      </c>
      <c r="AN372" s="55">
        <f t="shared" si="175"/>
        <v>2.2700325000000028</v>
      </c>
      <c r="AO372" s="55">
        <f t="shared" si="176"/>
        <v>8.4609949152542364E-3</v>
      </c>
    </row>
    <row r="373" spans="1:41" ht="28.8" x14ac:dyDescent="0.3">
      <c r="A373" s="11">
        <v>1</v>
      </c>
      <c r="B373" s="14">
        <v>74</v>
      </c>
      <c r="C373" s="15" t="s">
        <v>528</v>
      </c>
      <c r="D373" s="5">
        <v>0</v>
      </c>
      <c r="E373" s="27" t="s">
        <v>430</v>
      </c>
      <c r="F373" s="7">
        <v>4</v>
      </c>
      <c r="G373" s="5" t="s">
        <v>184</v>
      </c>
      <c r="H373" s="5">
        <v>3</v>
      </c>
      <c r="I373" s="5">
        <v>12.6</v>
      </c>
      <c r="J373" s="5">
        <v>430</v>
      </c>
      <c r="K373" s="5">
        <v>0.43</v>
      </c>
      <c r="L373" s="61">
        <f t="shared" si="170"/>
        <v>44.979079497907946</v>
      </c>
      <c r="M373" s="5">
        <v>3</v>
      </c>
      <c r="N373" s="8">
        <v>9.6</v>
      </c>
      <c r="O373" s="5">
        <v>10</v>
      </c>
      <c r="P373" s="5">
        <v>1</v>
      </c>
      <c r="Q373" s="22">
        <v>4.5999999999999996</v>
      </c>
      <c r="R373" s="22">
        <v>6.3</v>
      </c>
      <c r="S373" s="22">
        <v>6.3</v>
      </c>
      <c r="T373" s="22">
        <v>7</v>
      </c>
      <c r="U373" s="28">
        <v>24.2</v>
      </c>
      <c r="V373" s="5">
        <v>6.05</v>
      </c>
      <c r="W373" s="5">
        <v>0.215</v>
      </c>
      <c r="X373" s="5">
        <v>6.2649999999999997</v>
      </c>
      <c r="Y373" s="5">
        <v>12.53</v>
      </c>
      <c r="Z373" s="47" t="s">
        <v>540</v>
      </c>
      <c r="AA373" s="15" t="s">
        <v>36</v>
      </c>
      <c r="AB373" s="5">
        <v>1</v>
      </c>
      <c r="AC373" s="27"/>
      <c r="AD373" s="41">
        <f t="shared" si="153"/>
        <v>29.13953488372093</v>
      </c>
      <c r="AE373" s="26"/>
      <c r="AI373" s="58">
        <f t="shared" si="171"/>
        <v>10.7401559</v>
      </c>
      <c r="AJ373" s="58">
        <f t="shared" si="172"/>
        <v>1.7898440999999998</v>
      </c>
      <c r="AL373" s="55">
        <f t="shared" si="173"/>
        <v>25.073185999999996</v>
      </c>
      <c r="AM373" s="55">
        <f t="shared" si="174"/>
        <v>10.781469979999999</v>
      </c>
      <c r="AN373" s="55">
        <f t="shared" si="175"/>
        <v>1.7485300200000005</v>
      </c>
      <c r="AO373" s="55">
        <f t="shared" si="176"/>
        <v>8.6045251237031103E-3</v>
      </c>
    </row>
    <row r="374" spans="1:41" ht="28.8" hidden="1" x14ac:dyDescent="0.3">
      <c r="A374" s="11">
        <v>1</v>
      </c>
      <c r="B374" s="30">
        <v>75</v>
      </c>
      <c r="C374" s="15" t="s">
        <v>528</v>
      </c>
      <c r="D374" s="5">
        <v>0</v>
      </c>
      <c r="E374" s="21" t="s">
        <v>193</v>
      </c>
      <c r="F374" s="7">
        <v>3</v>
      </c>
      <c r="G374" s="5" t="s">
        <v>184</v>
      </c>
      <c r="H374" s="5">
        <v>3</v>
      </c>
      <c r="I374" s="5">
        <v>16.899999999999999</v>
      </c>
      <c r="J374" s="5">
        <v>430</v>
      </c>
      <c r="K374" s="5">
        <v>0.43</v>
      </c>
      <c r="L374" s="61">
        <f t="shared" ref="L374:L376" si="177">K374/0.0078</f>
        <v>55.128205128205131</v>
      </c>
      <c r="M374" s="5">
        <v>2.5</v>
      </c>
      <c r="N374" s="8">
        <v>14.399999999999999</v>
      </c>
      <c r="O374" s="5">
        <v>5</v>
      </c>
      <c r="P374" s="5">
        <v>0</v>
      </c>
      <c r="Q374" s="22">
        <v>4.2</v>
      </c>
      <c r="R374" s="22">
        <v>5.6</v>
      </c>
      <c r="S374" s="22">
        <v>5</v>
      </c>
      <c r="T374" s="22">
        <v>4.8</v>
      </c>
      <c r="U374" s="1">
        <v>19.600000000000001</v>
      </c>
      <c r="V374" s="5">
        <v>4.9000000000000004</v>
      </c>
      <c r="W374" s="5">
        <v>0.215</v>
      </c>
      <c r="X374" s="5">
        <v>5.1150000000000002</v>
      </c>
      <c r="Y374" s="5">
        <v>10.23</v>
      </c>
      <c r="Z374" s="47" t="s">
        <v>541</v>
      </c>
      <c r="AA374" s="15" t="s">
        <v>36</v>
      </c>
      <c r="AB374" s="5">
        <v>1</v>
      </c>
      <c r="AC374" s="27"/>
      <c r="AD374" s="41">
        <f t="shared" si="153"/>
        <v>23.790697674418606</v>
      </c>
      <c r="AI374" s="58">
        <f t="shared" si="171"/>
        <v>10.7401559</v>
      </c>
      <c r="AJ374" s="58">
        <f t="shared" si="172"/>
        <v>-0.51015589999999911</v>
      </c>
      <c r="AL374" s="55">
        <f t="shared" si="173"/>
        <v>25.073185999999996</v>
      </c>
      <c r="AM374" s="55">
        <f t="shared" si="174"/>
        <v>10.781469979999999</v>
      </c>
      <c r="AN374" s="55">
        <f t="shared" si="175"/>
        <v>-0.55146997999999847</v>
      </c>
      <c r="AO374" s="55">
        <f t="shared" si="176"/>
        <v>1.0539071339198434E-2</v>
      </c>
    </row>
    <row r="375" spans="1:41" ht="28.8" hidden="1" x14ac:dyDescent="0.3">
      <c r="A375" s="11">
        <v>1</v>
      </c>
      <c r="B375" s="14">
        <v>76</v>
      </c>
      <c r="C375" s="15" t="s">
        <v>528</v>
      </c>
      <c r="D375" s="5">
        <v>0</v>
      </c>
      <c r="E375" s="21" t="s">
        <v>193</v>
      </c>
      <c r="F375" s="7">
        <v>3</v>
      </c>
      <c r="G375" s="5" t="s">
        <v>184</v>
      </c>
      <c r="H375" s="5">
        <v>3</v>
      </c>
      <c r="I375" s="5">
        <v>12.6</v>
      </c>
      <c r="J375" s="5">
        <v>370</v>
      </c>
      <c r="K375" s="5">
        <v>0.37</v>
      </c>
      <c r="L375" s="61">
        <f t="shared" si="177"/>
        <v>47.435897435897438</v>
      </c>
      <c r="M375" s="5">
        <v>2.2000000000000002</v>
      </c>
      <c r="N375" s="8">
        <v>10.399999999999999</v>
      </c>
      <c r="O375" s="5">
        <v>10</v>
      </c>
      <c r="P375" s="5">
        <v>0</v>
      </c>
      <c r="Q375" s="22">
        <v>3.5</v>
      </c>
      <c r="R375" s="22">
        <v>4.7</v>
      </c>
      <c r="S375" s="22">
        <v>4.9000000000000004</v>
      </c>
      <c r="T375" s="22">
        <v>4.2</v>
      </c>
      <c r="U375" s="1">
        <v>17.3</v>
      </c>
      <c r="V375" s="5">
        <v>4.3250000000000002</v>
      </c>
      <c r="W375" s="5">
        <v>0.185</v>
      </c>
      <c r="X375" s="5">
        <v>4.51</v>
      </c>
      <c r="Y375" s="5">
        <v>9.02</v>
      </c>
      <c r="Z375" s="47" t="s">
        <v>542</v>
      </c>
      <c r="AA375" s="15" t="s">
        <v>36</v>
      </c>
      <c r="AB375" s="5">
        <v>1</v>
      </c>
      <c r="AC375" s="27" t="s">
        <v>441</v>
      </c>
      <c r="AD375" s="41">
        <f t="shared" si="153"/>
        <v>24.378378378378379</v>
      </c>
      <c r="AI375" s="58">
        <f t="shared" si="171"/>
        <v>9.6263878999999992</v>
      </c>
      <c r="AJ375" s="58">
        <f t="shared" si="172"/>
        <v>-0.60638789999999965</v>
      </c>
      <c r="AL375" s="55">
        <f t="shared" si="173"/>
        <v>26.460265999999997</v>
      </c>
      <c r="AM375" s="55">
        <f t="shared" si="174"/>
        <v>9.7902984199999992</v>
      </c>
      <c r="AN375" s="55">
        <f t="shared" si="175"/>
        <v>-0.7702984199999996</v>
      </c>
      <c r="AO375" s="55">
        <f t="shared" si="176"/>
        <v>1.0853989379157427E-2</v>
      </c>
    </row>
    <row r="376" spans="1:41" ht="28.8" hidden="1" x14ac:dyDescent="0.3">
      <c r="A376" s="11">
        <v>1</v>
      </c>
      <c r="B376" s="30">
        <v>77</v>
      </c>
      <c r="C376" s="15" t="s">
        <v>528</v>
      </c>
      <c r="D376" s="5">
        <v>0</v>
      </c>
      <c r="E376" s="21" t="s">
        <v>193</v>
      </c>
      <c r="F376" s="7">
        <v>3</v>
      </c>
      <c r="G376" s="5" t="s">
        <v>184</v>
      </c>
      <c r="H376" s="5">
        <v>3</v>
      </c>
      <c r="I376" s="5">
        <v>11.9</v>
      </c>
      <c r="J376" s="5">
        <v>280</v>
      </c>
      <c r="K376" s="5">
        <v>0.28000000000000003</v>
      </c>
      <c r="L376" s="61">
        <f t="shared" si="177"/>
        <v>35.897435897435905</v>
      </c>
      <c r="M376" s="5">
        <v>1.5</v>
      </c>
      <c r="N376" s="8">
        <v>10.4</v>
      </c>
      <c r="O376" s="5">
        <v>10</v>
      </c>
      <c r="P376" s="5">
        <v>0</v>
      </c>
      <c r="Q376" s="22">
        <v>3.1</v>
      </c>
      <c r="R376" s="22">
        <v>3.8</v>
      </c>
      <c r="S376" s="22">
        <v>3.3</v>
      </c>
      <c r="T376" s="22">
        <v>3.1</v>
      </c>
      <c r="U376" s="1">
        <v>13.299999999999999</v>
      </c>
      <c r="V376" s="5">
        <v>3.3249999999999997</v>
      </c>
      <c r="W376" s="5">
        <v>0.14000000000000001</v>
      </c>
      <c r="X376" s="5">
        <v>3.4649999999999999</v>
      </c>
      <c r="Y376" s="5">
        <v>6.93</v>
      </c>
      <c r="Z376" s="47" t="s">
        <v>543</v>
      </c>
      <c r="AA376" s="15" t="s">
        <v>36</v>
      </c>
      <c r="AB376" s="5">
        <v>1</v>
      </c>
      <c r="AC376" s="27"/>
      <c r="AD376" s="41">
        <f t="shared" si="153"/>
        <v>24.749999999999996</v>
      </c>
      <c r="AI376" s="58">
        <f t="shared" si="171"/>
        <v>7.8314143999999999</v>
      </c>
      <c r="AJ376" s="58">
        <f t="shared" si="172"/>
        <v>-0.90141440000000017</v>
      </c>
      <c r="AL376" s="55">
        <f t="shared" si="173"/>
        <v>28.785775999999998</v>
      </c>
      <c r="AM376" s="55">
        <f t="shared" si="174"/>
        <v>8.0600172800000003</v>
      </c>
      <c r="AN376" s="55">
        <f t="shared" si="175"/>
        <v>-1.1300172800000006</v>
      </c>
      <c r="AO376" s="55">
        <f t="shared" si="176"/>
        <v>1.1630616565656567E-2</v>
      </c>
    </row>
    <row r="377" spans="1:41" ht="28.8" hidden="1" x14ac:dyDescent="0.3">
      <c r="A377" s="11">
        <v>1</v>
      </c>
      <c r="B377" s="30">
        <v>78</v>
      </c>
      <c r="C377" s="15" t="s">
        <v>544</v>
      </c>
      <c r="D377" s="5">
        <v>0</v>
      </c>
      <c r="E377" s="27" t="s">
        <v>27</v>
      </c>
      <c r="F377" s="5">
        <v>1</v>
      </c>
      <c r="G377" s="5" t="s">
        <v>57</v>
      </c>
      <c r="H377" s="5">
        <v>1</v>
      </c>
      <c r="I377" s="5">
        <v>5.5</v>
      </c>
      <c r="J377" s="5">
        <v>92</v>
      </c>
      <c r="K377" s="5">
        <v>9.1999999999999998E-2</v>
      </c>
      <c r="L377" s="5"/>
      <c r="M377" s="5">
        <v>1.9</v>
      </c>
      <c r="N377" s="5">
        <v>3.6</v>
      </c>
      <c r="O377" s="5">
        <v>5</v>
      </c>
      <c r="P377" s="5">
        <v>2</v>
      </c>
      <c r="Q377" s="22">
        <v>2.4</v>
      </c>
      <c r="R377" s="22">
        <v>2.6</v>
      </c>
      <c r="S377" s="22">
        <v>2.6</v>
      </c>
      <c r="T377" s="22">
        <v>1.7</v>
      </c>
      <c r="U377" s="1">
        <v>9.2999999999999989</v>
      </c>
      <c r="V377" s="5">
        <v>2.3249999999999997</v>
      </c>
      <c r="W377" s="5">
        <v>4.5999999999999999E-2</v>
      </c>
      <c r="X377" s="5">
        <v>2.3709999999999996</v>
      </c>
      <c r="Y377" s="5">
        <v>4.7419999999999991</v>
      </c>
      <c r="Z377" s="47" t="s">
        <v>545</v>
      </c>
      <c r="AA377" s="15" t="s">
        <v>79</v>
      </c>
      <c r="AB377" s="5">
        <v>1</v>
      </c>
      <c r="AC377" s="27"/>
      <c r="AD377" s="41">
        <f t="shared" si="153"/>
        <v>51.543478260869556</v>
      </c>
      <c r="AE377" s="22" t="s">
        <v>436</v>
      </c>
      <c r="AI377" s="58">
        <f t="shared" si="171"/>
        <v>3.6006150240000001</v>
      </c>
      <c r="AJ377" s="58">
        <f t="shared" si="172"/>
        <v>1.141384975999999</v>
      </c>
      <c r="AL377" s="55">
        <f t="shared" si="173"/>
        <v>34.591576959999998</v>
      </c>
      <c r="AM377" s="55">
        <f t="shared" si="174"/>
        <v>3.1824250803199998</v>
      </c>
      <c r="AN377" s="55">
        <f t="shared" si="175"/>
        <v>1.5595749196799993</v>
      </c>
      <c r="AO377" s="55">
        <f t="shared" si="176"/>
        <v>6.7111452558414175E-3</v>
      </c>
    </row>
    <row r="378" spans="1:41" ht="28.8" hidden="1" x14ac:dyDescent="0.3">
      <c r="A378" s="11">
        <v>1</v>
      </c>
      <c r="B378" s="30">
        <v>79</v>
      </c>
      <c r="C378" s="15" t="s">
        <v>544</v>
      </c>
      <c r="D378" s="5">
        <v>0</v>
      </c>
      <c r="E378" s="27" t="s">
        <v>27</v>
      </c>
      <c r="F378" s="5">
        <v>1</v>
      </c>
      <c r="G378" s="5" t="s">
        <v>57</v>
      </c>
      <c r="H378" s="5">
        <v>1</v>
      </c>
      <c r="I378" s="5">
        <v>5.6</v>
      </c>
      <c r="J378" s="5">
        <v>98</v>
      </c>
      <c r="K378" s="5">
        <v>9.8000000000000004E-2</v>
      </c>
      <c r="L378" s="20">
        <f t="shared" ref="L378:L379" si="178">K378/0.011</f>
        <v>8.9090909090909101</v>
      </c>
      <c r="M378" s="5">
        <v>1.8</v>
      </c>
      <c r="N378" s="5">
        <v>3.8</v>
      </c>
      <c r="O378" s="5">
        <v>0</v>
      </c>
      <c r="P378" s="5">
        <v>0</v>
      </c>
      <c r="Q378" s="22">
        <v>1.8</v>
      </c>
      <c r="R378" s="22">
        <v>1.7</v>
      </c>
      <c r="S378" s="22">
        <v>1.7</v>
      </c>
      <c r="T378" s="22">
        <v>1.8</v>
      </c>
      <c r="U378" s="1">
        <v>7</v>
      </c>
      <c r="V378" s="5">
        <v>1.75</v>
      </c>
      <c r="W378" s="5">
        <v>4.9000000000000002E-2</v>
      </c>
      <c r="X378" s="5">
        <v>1.7989999999999999</v>
      </c>
      <c r="Y378" s="5">
        <v>3.5979999999999999</v>
      </c>
      <c r="Z378" s="47" t="s">
        <v>546</v>
      </c>
      <c r="AA378" s="15" t="s">
        <v>79</v>
      </c>
      <c r="AB378" s="5">
        <v>1</v>
      </c>
      <c r="AC378" s="27"/>
      <c r="AD378" s="41">
        <f t="shared" si="153"/>
        <v>36.714285714285708</v>
      </c>
      <c r="AI378" s="58">
        <f t="shared" si="171"/>
        <v>3.7456967639999998</v>
      </c>
      <c r="AJ378" s="58">
        <f t="shared" si="172"/>
        <v>-0.14769676399999998</v>
      </c>
      <c r="AL378" s="55">
        <f t="shared" si="173"/>
        <v>34.386476559999998</v>
      </c>
      <c r="AM378" s="55">
        <f t="shared" si="174"/>
        <v>3.3698747028799998</v>
      </c>
      <c r="AN378" s="55">
        <f t="shared" si="175"/>
        <v>0.22812529712000007</v>
      </c>
      <c r="AO378" s="55">
        <f t="shared" si="176"/>
        <v>9.3659663782101176E-3</v>
      </c>
    </row>
    <row r="379" spans="1:41" ht="28.8" hidden="1" x14ac:dyDescent="0.3">
      <c r="A379" s="11">
        <v>1</v>
      </c>
      <c r="B379" s="30">
        <v>80</v>
      </c>
      <c r="C379" s="15" t="s">
        <v>544</v>
      </c>
      <c r="D379" s="5">
        <v>18</v>
      </c>
      <c r="E379" s="27" t="s">
        <v>27</v>
      </c>
      <c r="F379" s="5">
        <v>1</v>
      </c>
      <c r="G379" s="5" t="s">
        <v>205</v>
      </c>
      <c r="H379" s="5">
        <v>2</v>
      </c>
      <c r="I379" s="5">
        <v>11.5</v>
      </c>
      <c r="J379" s="5">
        <v>288</v>
      </c>
      <c r="K379" s="5">
        <v>0.28799999999999998</v>
      </c>
      <c r="L379" s="20">
        <f t="shared" si="178"/>
        <v>26.18181818181818</v>
      </c>
      <c r="M379" s="5">
        <v>2</v>
      </c>
      <c r="N379" s="5">
        <v>9.5</v>
      </c>
      <c r="O379" s="5">
        <v>10</v>
      </c>
      <c r="P379" s="5">
        <v>3</v>
      </c>
      <c r="Q379" s="22">
        <v>5.4</v>
      </c>
      <c r="R379" s="22">
        <v>4.3</v>
      </c>
      <c r="S379" s="22">
        <v>4.4000000000000004</v>
      </c>
      <c r="T379" s="22">
        <v>5.8</v>
      </c>
      <c r="U379" s="1">
        <v>19.899999999999999</v>
      </c>
      <c r="V379" s="5">
        <v>4.9749999999999996</v>
      </c>
      <c r="W379" s="5">
        <v>0.14399999999999999</v>
      </c>
      <c r="X379" s="5">
        <v>5.1189999999999998</v>
      </c>
      <c r="Y379" s="5">
        <v>10.238</v>
      </c>
      <c r="Z379" s="47" t="s">
        <v>547</v>
      </c>
      <c r="AA379" s="15" t="s">
        <v>79</v>
      </c>
      <c r="AB379" s="5">
        <v>1</v>
      </c>
      <c r="AC379" s="27"/>
      <c r="AD379" s="41">
        <f t="shared" si="153"/>
        <v>35.548611111111114</v>
      </c>
      <c r="AI379" s="58">
        <f t="shared" si="171"/>
        <v>7.997008703999998</v>
      </c>
      <c r="AJ379" s="58">
        <f t="shared" si="172"/>
        <v>2.2409912960000016</v>
      </c>
      <c r="AL379" s="55">
        <f t="shared" si="173"/>
        <v>28.567164159999997</v>
      </c>
      <c r="AM379" s="55">
        <f t="shared" si="174"/>
        <v>8.2273432780799993</v>
      </c>
      <c r="AN379" s="55">
        <f t="shared" si="175"/>
        <v>2.0106567219200002</v>
      </c>
      <c r="AO379" s="55">
        <f t="shared" si="176"/>
        <v>8.0360844677476052E-3</v>
      </c>
    </row>
    <row r="380" spans="1:41" x14ac:dyDescent="0.3">
      <c r="A380" s="11">
        <v>1</v>
      </c>
      <c r="B380" s="14">
        <v>81</v>
      </c>
      <c r="C380" s="15" t="s">
        <v>548</v>
      </c>
      <c r="D380" s="5">
        <v>40</v>
      </c>
      <c r="E380" s="27" t="s">
        <v>193</v>
      </c>
      <c r="F380" s="7">
        <v>3</v>
      </c>
      <c r="G380" s="5" t="s">
        <v>205</v>
      </c>
      <c r="H380" s="5">
        <v>2</v>
      </c>
      <c r="I380" s="5">
        <v>7.1</v>
      </c>
      <c r="J380" s="5">
        <v>159</v>
      </c>
      <c r="K380" s="5">
        <v>0.159</v>
      </c>
      <c r="L380" s="61">
        <f>K380/0.0078</f>
        <v>20.384615384615387</v>
      </c>
      <c r="M380" s="5">
        <v>2.5</v>
      </c>
      <c r="N380" s="5">
        <v>4.5999999999999996</v>
      </c>
      <c r="O380" s="5">
        <v>5</v>
      </c>
      <c r="P380" s="5">
        <v>1</v>
      </c>
      <c r="Q380" s="22">
        <v>2.2000000000000002</v>
      </c>
      <c r="R380" s="22">
        <v>1.8</v>
      </c>
      <c r="S380" s="22">
        <v>2</v>
      </c>
      <c r="T380" s="22">
        <v>2.2000000000000002</v>
      </c>
      <c r="U380" s="1">
        <v>8.1999999999999993</v>
      </c>
      <c r="V380" s="5">
        <v>2.0499999999999998</v>
      </c>
      <c r="W380" s="5">
        <v>7.9500000000000001E-2</v>
      </c>
      <c r="X380" s="5">
        <v>2.1294999999999997</v>
      </c>
      <c r="Y380" s="5">
        <v>4.2589999999999995</v>
      </c>
      <c r="Z380" s="22" t="s">
        <v>549</v>
      </c>
      <c r="AA380" s="16" t="s">
        <v>151</v>
      </c>
      <c r="AB380" s="5">
        <v>1</v>
      </c>
      <c r="AC380" s="27"/>
      <c r="AD380" s="41">
        <f t="shared" si="153"/>
        <v>26.786163522012576</v>
      </c>
      <c r="AI380" s="58">
        <f t="shared" si="171"/>
        <v>5.183057271</v>
      </c>
      <c r="AJ380" s="58">
        <f t="shared" si="172"/>
        <v>-0.92405727100000057</v>
      </c>
      <c r="AL380" s="55">
        <f t="shared" si="173"/>
        <v>32.375427339999995</v>
      </c>
      <c r="AM380" s="55">
        <f t="shared" si="174"/>
        <v>5.1476929470599995</v>
      </c>
      <c r="AN380" s="55">
        <f t="shared" si="175"/>
        <v>-0.88869294706000002</v>
      </c>
      <c r="AO380" s="55">
        <f t="shared" si="176"/>
        <v>1.2086623496266729E-2</v>
      </c>
    </row>
    <row r="381" spans="1:41" ht="28.8" x14ac:dyDescent="0.3">
      <c r="A381" s="11">
        <v>1</v>
      </c>
      <c r="B381" s="14">
        <v>82</v>
      </c>
      <c r="C381" s="15" t="s">
        <v>550</v>
      </c>
      <c r="D381" s="5">
        <v>1</v>
      </c>
      <c r="E381" s="27" t="s">
        <v>430</v>
      </c>
      <c r="F381" s="7">
        <v>4</v>
      </c>
      <c r="G381" s="5" t="s">
        <v>184</v>
      </c>
      <c r="H381" s="5">
        <v>3</v>
      </c>
      <c r="I381" s="5">
        <v>12.7</v>
      </c>
      <c r="J381" s="5">
        <v>425</v>
      </c>
      <c r="K381" s="5">
        <v>0.42499999999999999</v>
      </c>
      <c r="L381" s="61">
        <f>K381/0.00956</f>
        <v>44.456066945606693</v>
      </c>
      <c r="M381" s="5">
        <v>2.5</v>
      </c>
      <c r="N381" s="5">
        <v>10.199999999999999</v>
      </c>
      <c r="O381" s="5">
        <v>10</v>
      </c>
      <c r="P381" s="5">
        <v>1</v>
      </c>
      <c r="Q381" s="22">
        <v>7.3</v>
      </c>
      <c r="R381" s="22">
        <v>6.8</v>
      </c>
      <c r="S381" s="22">
        <v>6.8</v>
      </c>
      <c r="T381" s="22">
        <v>6.1</v>
      </c>
      <c r="U381" s="1">
        <v>27</v>
      </c>
      <c r="V381" s="5">
        <v>6.75</v>
      </c>
      <c r="W381" s="5">
        <v>0.21249999999999999</v>
      </c>
      <c r="X381" s="5">
        <v>6.9625000000000004</v>
      </c>
      <c r="Y381" s="5">
        <v>13.925000000000001</v>
      </c>
      <c r="Z381" s="22" t="s">
        <v>551</v>
      </c>
      <c r="AA381" s="15" t="s">
        <v>79</v>
      </c>
      <c r="AB381" s="5">
        <v>1</v>
      </c>
      <c r="AC381" s="27"/>
      <c r="AD381" s="41">
        <f t="shared" si="153"/>
        <v>32.764705882352942</v>
      </c>
      <c r="AI381" s="58">
        <f t="shared" si="171"/>
        <v>10.649874374999998</v>
      </c>
      <c r="AJ381" s="58">
        <f t="shared" si="172"/>
        <v>3.2751256250000029</v>
      </c>
      <c r="AL381" s="55">
        <f t="shared" si="173"/>
        <v>25.183787499999998</v>
      </c>
      <c r="AM381" s="55">
        <f t="shared" si="174"/>
        <v>10.703109687499998</v>
      </c>
      <c r="AN381" s="55">
        <f t="shared" si="175"/>
        <v>3.2218903125000029</v>
      </c>
      <c r="AO381" s="55">
        <f t="shared" si="176"/>
        <v>7.6862547127468572E-3</v>
      </c>
    </row>
    <row r="382" spans="1:41" x14ac:dyDescent="0.3">
      <c r="A382" s="11">
        <v>1</v>
      </c>
      <c r="B382" s="14">
        <v>83</v>
      </c>
      <c r="C382" s="15" t="s">
        <v>552</v>
      </c>
      <c r="D382" s="5">
        <v>30</v>
      </c>
      <c r="E382" s="27" t="s">
        <v>193</v>
      </c>
      <c r="F382" s="7">
        <v>3</v>
      </c>
      <c r="G382" s="5" t="s">
        <v>184</v>
      </c>
      <c r="H382" s="5">
        <v>3</v>
      </c>
      <c r="I382" s="5">
        <v>15.1</v>
      </c>
      <c r="J382" s="5">
        <v>234</v>
      </c>
      <c r="K382" s="5">
        <v>0.23400000000000001</v>
      </c>
      <c r="L382" s="61">
        <f t="shared" ref="L382:L394" si="179">K382/0.0078</f>
        <v>30.000000000000004</v>
      </c>
      <c r="M382" s="5">
        <v>3.5</v>
      </c>
      <c r="N382" s="5">
        <v>11.6</v>
      </c>
      <c r="O382" s="5">
        <v>5</v>
      </c>
      <c r="P382" s="5">
        <v>1</v>
      </c>
      <c r="Q382" s="22">
        <v>3.9</v>
      </c>
      <c r="R382" s="22">
        <v>4.0999999999999996</v>
      </c>
      <c r="S382" s="22">
        <v>2.6</v>
      </c>
      <c r="T382" s="22">
        <v>2.7</v>
      </c>
      <c r="U382" s="1">
        <v>13.3</v>
      </c>
      <c r="V382" s="5">
        <v>3.3250000000000002</v>
      </c>
      <c r="W382" s="5">
        <v>0.11700000000000001</v>
      </c>
      <c r="X382" s="5">
        <v>3.4420000000000002</v>
      </c>
      <c r="Y382" s="5">
        <v>6.8840000000000003</v>
      </c>
      <c r="Z382" s="22" t="s">
        <v>553</v>
      </c>
      <c r="AA382" s="16" t="s">
        <v>151</v>
      </c>
      <c r="AB382" s="5">
        <v>1</v>
      </c>
      <c r="AC382" s="27"/>
      <c r="AD382" s="41">
        <f t="shared" si="153"/>
        <v>29.418803418803417</v>
      </c>
      <c r="AI382" s="58">
        <f t="shared" si="171"/>
        <v>6.8563719960000009</v>
      </c>
      <c r="AJ382" s="58">
        <f t="shared" si="172"/>
        <v>2.7628003999999429E-2</v>
      </c>
      <c r="AL382" s="55">
        <f t="shared" si="173"/>
        <v>30.087853839999998</v>
      </c>
      <c r="AM382" s="55">
        <f t="shared" si="174"/>
        <v>7.0405577985600001</v>
      </c>
      <c r="AN382" s="55">
        <f t="shared" si="175"/>
        <v>-0.15655779855999974</v>
      </c>
      <c r="AO382" s="55">
        <f t="shared" si="176"/>
        <v>1.0227422717257408E-2</v>
      </c>
    </row>
    <row r="383" spans="1:41" x14ac:dyDescent="0.3">
      <c r="A383" s="11">
        <v>1</v>
      </c>
      <c r="B383" s="14">
        <v>84</v>
      </c>
      <c r="C383" s="15" t="s">
        <v>552</v>
      </c>
      <c r="D383" s="5">
        <v>40</v>
      </c>
      <c r="E383" s="27" t="s">
        <v>193</v>
      </c>
      <c r="F383" s="7">
        <v>3</v>
      </c>
      <c r="G383" s="5" t="s">
        <v>184</v>
      </c>
      <c r="H383" s="5">
        <v>3</v>
      </c>
      <c r="I383" s="5">
        <v>17.7</v>
      </c>
      <c r="J383" s="5">
        <v>274</v>
      </c>
      <c r="K383" s="5">
        <v>0.27400000000000002</v>
      </c>
      <c r="L383" s="61">
        <f t="shared" si="179"/>
        <v>35.128205128205131</v>
      </c>
      <c r="M383" s="5">
        <v>3.4</v>
      </c>
      <c r="N383" s="5">
        <v>14.299999999999999</v>
      </c>
      <c r="O383" s="5">
        <v>10</v>
      </c>
      <c r="P383" s="5">
        <v>1</v>
      </c>
      <c r="Q383" s="22">
        <v>3.5</v>
      </c>
      <c r="R383" s="22">
        <v>3.9</v>
      </c>
      <c r="S383" s="22">
        <v>2.7</v>
      </c>
      <c r="T383" s="22">
        <v>2.2000000000000002</v>
      </c>
      <c r="U383" s="1">
        <v>12.3</v>
      </c>
      <c r="V383" s="5">
        <v>3.0750000000000002</v>
      </c>
      <c r="W383" s="5">
        <v>0.13700000000000001</v>
      </c>
      <c r="X383" s="5">
        <v>3.2120000000000002</v>
      </c>
      <c r="Y383" s="5">
        <v>6.4240000000000004</v>
      </c>
      <c r="Z383" s="22" t="s">
        <v>554</v>
      </c>
      <c r="AA383" s="16" t="s">
        <v>151</v>
      </c>
      <c r="AB383" s="5">
        <v>1</v>
      </c>
      <c r="AC383" s="27"/>
      <c r="AD383" s="41">
        <f t="shared" si="153"/>
        <v>23.445255474452555</v>
      </c>
      <c r="AI383" s="58">
        <f t="shared" si="171"/>
        <v>7.7064451159999994</v>
      </c>
      <c r="AJ383" s="58">
        <f t="shared" si="172"/>
        <v>-1.282445115999999</v>
      </c>
      <c r="AL383" s="55">
        <f t="shared" si="173"/>
        <v>28.951258639999999</v>
      </c>
      <c r="AM383" s="55">
        <f t="shared" si="174"/>
        <v>7.9326448673600005</v>
      </c>
      <c r="AN383" s="55">
        <f t="shared" si="175"/>
        <v>-1.5086448673600001</v>
      </c>
      <c r="AO383" s="55">
        <f t="shared" si="176"/>
        <v>1.2348450914321294E-2</v>
      </c>
    </row>
    <row r="384" spans="1:41" hidden="1" x14ac:dyDescent="0.3">
      <c r="A384" s="11">
        <v>1</v>
      </c>
      <c r="B384" s="14">
        <v>85</v>
      </c>
      <c r="C384" s="15" t="s">
        <v>552</v>
      </c>
      <c r="D384" s="5">
        <v>5</v>
      </c>
      <c r="E384" s="27" t="s">
        <v>193</v>
      </c>
      <c r="F384" s="7">
        <v>3</v>
      </c>
      <c r="G384" s="5" t="s">
        <v>57</v>
      </c>
      <c r="H384" s="5">
        <v>1</v>
      </c>
      <c r="I384" s="5">
        <v>9.1</v>
      </c>
      <c r="J384" s="5">
        <v>85</v>
      </c>
      <c r="K384" s="5">
        <v>8.5000000000000006E-2</v>
      </c>
      <c r="L384" s="61">
        <f t="shared" si="179"/>
        <v>10.8974358974359</v>
      </c>
      <c r="M384" s="5">
        <v>2.1</v>
      </c>
      <c r="N384" s="5">
        <v>7</v>
      </c>
      <c r="O384" s="5">
        <v>0</v>
      </c>
      <c r="P384" s="5">
        <v>0</v>
      </c>
      <c r="Q384" s="22">
        <v>1.8</v>
      </c>
      <c r="R384" s="22">
        <v>1.7</v>
      </c>
      <c r="S384" s="22">
        <v>1.7</v>
      </c>
      <c r="T384" s="22">
        <v>1.3</v>
      </c>
      <c r="U384" s="1">
        <v>6.5</v>
      </c>
      <c r="V384" s="5">
        <v>1.625</v>
      </c>
      <c r="W384" s="5">
        <v>4.2500000000000003E-2</v>
      </c>
      <c r="X384" s="5">
        <v>1.6675</v>
      </c>
      <c r="Y384" s="5">
        <v>3.335</v>
      </c>
      <c r="Z384" s="22" t="s">
        <v>555</v>
      </c>
      <c r="AA384" s="16" t="s">
        <v>151</v>
      </c>
      <c r="AB384" s="5">
        <v>1</v>
      </c>
      <c r="AC384" s="27"/>
      <c r="AD384" s="41">
        <f t="shared" si="153"/>
        <v>39.235294117647058</v>
      </c>
      <c r="AI384" s="58">
        <f t="shared" si="171"/>
        <v>3.4305149749999999</v>
      </c>
      <c r="AJ384" s="58">
        <f t="shared" si="172"/>
        <v>-9.5514974999999946E-2</v>
      </c>
      <c r="AL384" s="55">
        <f t="shared" si="173"/>
        <v>34.832511500000003</v>
      </c>
      <c r="AM384" s="55">
        <f t="shared" si="174"/>
        <v>2.9607634775000005</v>
      </c>
      <c r="AN384" s="55">
        <f t="shared" si="175"/>
        <v>0.3742365224999995</v>
      </c>
      <c r="AO384" s="55">
        <f t="shared" si="176"/>
        <v>8.8778515067466281E-3</v>
      </c>
    </row>
    <row r="385" spans="1:41" x14ac:dyDescent="0.3">
      <c r="A385" s="11">
        <v>1</v>
      </c>
      <c r="B385" s="14">
        <v>86</v>
      </c>
      <c r="C385" s="15" t="s">
        <v>552</v>
      </c>
      <c r="D385" s="5">
        <v>40</v>
      </c>
      <c r="E385" s="27" t="s">
        <v>193</v>
      </c>
      <c r="F385" s="7">
        <v>3</v>
      </c>
      <c r="G385" s="5" t="s">
        <v>205</v>
      </c>
      <c r="H385" s="5">
        <v>2</v>
      </c>
      <c r="I385" s="5">
        <v>15.6</v>
      </c>
      <c r="J385" s="5">
        <v>295</v>
      </c>
      <c r="K385" s="5">
        <v>0.29499999999999998</v>
      </c>
      <c r="L385" s="61">
        <f t="shared" si="179"/>
        <v>37.820512820512818</v>
      </c>
      <c r="M385" s="5">
        <v>3.5</v>
      </c>
      <c r="N385" s="5">
        <v>12.1</v>
      </c>
      <c r="O385" s="5">
        <v>10</v>
      </c>
      <c r="P385" s="5">
        <v>1</v>
      </c>
      <c r="Q385" s="22">
        <v>3.6</v>
      </c>
      <c r="R385" s="22">
        <v>5</v>
      </c>
      <c r="S385" s="22">
        <v>4.2</v>
      </c>
      <c r="T385" s="22">
        <v>2.4</v>
      </c>
      <c r="U385" s="1">
        <v>15.200000000000001</v>
      </c>
      <c r="V385" s="5">
        <v>3.8000000000000003</v>
      </c>
      <c r="W385" s="5">
        <v>0.14749999999999999</v>
      </c>
      <c r="X385" s="5">
        <v>3.9475000000000002</v>
      </c>
      <c r="Y385" s="5">
        <v>7.8950000000000005</v>
      </c>
      <c r="Z385" s="22" t="s">
        <v>556</v>
      </c>
      <c r="AA385" s="16" t="s">
        <v>151</v>
      </c>
      <c r="AB385" s="5">
        <v>1</v>
      </c>
      <c r="AC385" s="27"/>
      <c r="AD385" s="41">
        <f t="shared" si="153"/>
        <v>26.762711864406782</v>
      </c>
      <c r="AI385" s="58">
        <f t="shared" si="171"/>
        <v>8.1409367750000001</v>
      </c>
      <c r="AJ385" s="58">
        <f t="shared" si="172"/>
        <v>-0.24593677499999966</v>
      </c>
      <c r="AL385" s="55">
        <f t="shared" si="173"/>
        <v>28.377783499999996</v>
      </c>
      <c r="AM385" s="55">
        <f t="shared" si="174"/>
        <v>8.3714461324999991</v>
      </c>
      <c r="AN385" s="55">
        <f t="shared" si="175"/>
        <v>-0.47644613249999868</v>
      </c>
      <c r="AO385" s="55">
        <f t="shared" si="176"/>
        <v>1.0603478318556046E-2</v>
      </c>
    </row>
    <row r="386" spans="1:41" x14ac:dyDescent="0.3">
      <c r="A386" s="11">
        <v>1</v>
      </c>
      <c r="B386" s="14">
        <v>87</v>
      </c>
      <c r="C386" s="15" t="s">
        <v>552</v>
      </c>
      <c r="D386" s="5">
        <v>45</v>
      </c>
      <c r="E386" s="27" t="s">
        <v>193</v>
      </c>
      <c r="F386" s="7">
        <v>3</v>
      </c>
      <c r="G386" s="5" t="s">
        <v>28</v>
      </c>
      <c r="H386" s="5">
        <v>4</v>
      </c>
      <c r="I386" s="5">
        <v>16.2</v>
      </c>
      <c r="J386" s="5">
        <v>400</v>
      </c>
      <c r="K386" s="5">
        <v>0.4</v>
      </c>
      <c r="L386" s="61">
        <f t="shared" si="179"/>
        <v>51.282051282051285</v>
      </c>
      <c r="M386" s="5">
        <v>2</v>
      </c>
      <c r="N386" s="5">
        <v>14.2</v>
      </c>
      <c r="O386" s="5">
        <v>10</v>
      </c>
      <c r="P386" s="5">
        <v>1</v>
      </c>
      <c r="Q386" s="22">
        <v>4.9000000000000004</v>
      </c>
      <c r="R386" s="22">
        <v>4</v>
      </c>
      <c r="S386" s="22">
        <v>4.3</v>
      </c>
      <c r="T386" s="22">
        <v>3.4</v>
      </c>
      <c r="U386" s="1">
        <v>16.599999999999998</v>
      </c>
      <c r="V386" s="5">
        <v>4.1499999999999995</v>
      </c>
      <c r="W386" s="5">
        <v>0.2</v>
      </c>
      <c r="X386" s="5">
        <v>4.3499999999999996</v>
      </c>
      <c r="Y386" s="5">
        <v>8.6999999999999993</v>
      </c>
      <c r="Z386" s="22" t="s">
        <v>557</v>
      </c>
      <c r="AA386" s="16" t="s">
        <v>151</v>
      </c>
      <c r="AB386" s="5">
        <v>1</v>
      </c>
      <c r="AC386" s="27"/>
      <c r="AD386" s="41">
        <f t="shared" si="153"/>
        <v>21.749999999999996</v>
      </c>
      <c r="AI386" s="58">
        <f t="shared" si="171"/>
        <v>10.191559999999999</v>
      </c>
      <c r="AJ386" s="58">
        <f t="shared" si="172"/>
        <v>-1.4915599999999998</v>
      </c>
      <c r="AL386" s="55">
        <f t="shared" si="173"/>
        <v>25.750399999999999</v>
      </c>
      <c r="AM386" s="55">
        <f t="shared" si="174"/>
        <v>10.30016</v>
      </c>
      <c r="AN386" s="55">
        <f t="shared" si="175"/>
        <v>-1.6001600000000007</v>
      </c>
      <c r="AO386" s="55">
        <f t="shared" si="176"/>
        <v>1.1839264367816094E-2</v>
      </c>
    </row>
    <row r="387" spans="1:41" x14ac:dyDescent="0.3">
      <c r="A387" s="11">
        <v>1</v>
      </c>
      <c r="B387" s="14">
        <v>88</v>
      </c>
      <c r="C387" s="15" t="s">
        <v>552</v>
      </c>
      <c r="D387" s="5">
        <v>55</v>
      </c>
      <c r="E387" s="27" t="s">
        <v>193</v>
      </c>
      <c r="F387" s="7">
        <v>3</v>
      </c>
      <c r="G387" s="5" t="s">
        <v>28</v>
      </c>
      <c r="H387" s="5">
        <v>4</v>
      </c>
      <c r="I387" s="5">
        <v>19.100000000000001</v>
      </c>
      <c r="J387" s="5">
        <v>439</v>
      </c>
      <c r="K387" s="5">
        <v>0.439</v>
      </c>
      <c r="L387" s="61">
        <f t="shared" si="179"/>
        <v>56.282051282051285</v>
      </c>
      <c r="M387" s="5">
        <v>3</v>
      </c>
      <c r="N387" s="5">
        <v>16.100000000000001</v>
      </c>
      <c r="O387" s="5">
        <v>10</v>
      </c>
      <c r="P387" s="5">
        <v>1</v>
      </c>
      <c r="Q387" s="22">
        <v>5.3</v>
      </c>
      <c r="R387" s="22">
        <v>4.5999999999999996</v>
      </c>
      <c r="S387" s="22">
        <v>5.6</v>
      </c>
      <c r="T387" s="22">
        <v>4.0999999999999996</v>
      </c>
      <c r="U387" s="1">
        <v>19.599999999999998</v>
      </c>
      <c r="V387" s="5">
        <v>4.8999999999999995</v>
      </c>
      <c r="W387" s="5">
        <v>0.2195</v>
      </c>
      <c r="X387" s="5">
        <v>5.1194999999999995</v>
      </c>
      <c r="Y387" s="5">
        <v>10.238999999999999</v>
      </c>
      <c r="Z387" s="22" t="s">
        <v>558</v>
      </c>
      <c r="AA387" s="16" t="s">
        <v>151</v>
      </c>
      <c r="AB387" s="5">
        <v>1</v>
      </c>
      <c r="AC387" s="27"/>
      <c r="AD387" s="41">
        <f t="shared" ref="AD387:AD394" si="180">Y387/K387</f>
        <v>23.323462414578586</v>
      </c>
      <c r="AI387" s="58">
        <f t="shared" si="171"/>
        <v>10.901502310999998</v>
      </c>
      <c r="AJ387" s="58">
        <f t="shared" si="172"/>
        <v>-0.66250231099999901</v>
      </c>
      <c r="AL387" s="55">
        <f t="shared" si="173"/>
        <v>24.876388939999998</v>
      </c>
      <c r="AM387" s="55">
        <f t="shared" si="174"/>
        <v>10.920734744659999</v>
      </c>
      <c r="AN387" s="55">
        <f t="shared" si="175"/>
        <v>-0.68173474465999995</v>
      </c>
      <c r="AO387" s="55">
        <f t="shared" si="176"/>
        <v>1.066582160822346E-2</v>
      </c>
    </row>
    <row r="388" spans="1:41" x14ac:dyDescent="0.3">
      <c r="A388" s="11">
        <v>1</v>
      </c>
      <c r="B388" s="14">
        <v>89</v>
      </c>
      <c r="C388" s="15" t="s">
        <v>552</v>
      </c>
      <c r="D388" s="5">
        <v>40</v>
      </c>
      <c r="E388" s="27" t="s">
        <v>193</v>
      </c>
      <c r="F388" s="7">
        <v>3</v>
      </c>
      <c r="G388" s="5" t="s">
        <v>184</v>
      </c>
      <c r="H388" s="5">
        <v>3</v>
      </c>
      <c r="I388" s="5">
        <v>14.3</v>
      </c>
      <c r="J388" s="5">
        <v>285</v>
      </c>
      <c r="K388" s="5">
        <v>0.28499999999999998</v>
      </c>
      <c r="L388" s="61">
        <f t="shared" si="179"/>
        <v>36.53846153846154</v>
      </c>
      <c r="M388" s="5">
        <v>3.2</v>
      </c>
      <c r="N388" s="5">
        <v>11.100000000000001</v>
      </c>
      <c r="O388" s="5">
        <v>10</v>
      </c>
      <c r="P388" s="5">
        <v>1</v>
      </c>
      <c r="Q388" s="22">
        <v>3.2</v>
      </c>
      <c r="R388" s="22">
        <v>3.8</v>
      </c>
      <c r="S388" s="22">
        <v>3.3</v>
      </c>
      <c r="T388" s="22">
        <v>3.1</v>
      </c>
      <c r="U388" s="1">
        <v>13.4</v>
      </c>
      <c r="V388" s="5">
        <v>3.35</v>
      </c>
      <c r="W388" s="5">
        <v>0.14249999999999999</v>
      </c>
      <c r="X388" s="5">
        <v>3.4925000000000002</v>
      </c>
      <c r="Y388" s="5">
        <v>6.9850000000000003</v>
      </c>
      <c r="Z388" s="22" t="s">
        <v>559</v>
      </c>
      <c r="AA388" s="16" t="s">
        <v>151</v>
      </c>
      <c r="AB388" s="5">
        <v>1</v>
      </c>
      <c r="AC388" s="27"/>
      <c r="AD388" s="41">
        <f t="shared" si="180"/>
        <v>24.508771929824565</v>
      </c>
      <c r="AI388" s="58">
        <f t="shared" si="171"/>
        <v>7.9350489749999999</v>
      </c>
      <c r="AJ388" s="58">
        <f t="shared" si="172"/>
        <v>-0.95004897499999963</v>
      </c>
      <c r="AL388" s="55">
        <f t="shared" si="173"/>
        <v>28.648871499999998</v>
      </c>
      <c r="AM388" s="55">
        <f t="shared" si="174"/>
        <v>8.164928377499999</v>
      </c>
      <c r="AN388" s="55">
        <f t="shared" si="175"/>
        <v>-1.1799283774999987</v>
      </c>
      <c r="AO388" s="55">
        <f t="shared" si="176"/>
        <v>1.1689231750178952E-2</v>
      </c>
    </row>
    <row r="389" spans="1:41" x14ac:dyDescent="0.3">
      <c r="A389" s="11">
        <v>1</v>
      </c>
      <c r="B389" s="14">
        <v>90</v>
      </c>
      <c r="C389" s="15" t="s">
        <v>552</v>
      </c>
      <c r="D389" s="5">
        <v>40</v>
      </c>
      <c r="E389" s="27" t="s">
        <v>193</v>
      </c>
      <c r="F389" s="7">
        <v>3</v>
      </c>
      <c r="G389" s="5" t="s">
        <v>184</v>
      </c>
      <c r="H389" s="5">
        <v>3</v>
      </c>
      <c r="I389" s="5">
        <v>13.6</v>
      </c>
      <c r="J389" s="5">
        <v>277</v>
      </c>
      <c r="K389" s="5">
        <v>0.27700000000000002</v>
      </c>
      <c r="L389" s="61">
        <f t="shared" si="179"/>
        <v>35.512820512820518</v>
      </c>
      <c r="M389" s="5">
        <v>3.5</v>
      </c>
      <c r="N389" s="5">
        <v>10.1</v>
      </c>
      <c r="O389" s="5">
        <v>10</v>
      </c>
      <c r="P389" s="5">
        <v>1</v>
      </c>
      <c r="Q389" s="22">
        <v>3.5</v>
      </c>
      <c r="R389" s="22">
        <v>3</v>
      </c>
      <c r="S389" s="22">
        <v>3</v>
      </c>
      <c r="T389" s="22">
        <v>2.8</v>
      </c>
      <c r="U389" s="1">
        <v>12.3</v>
      </c>
      <c r="V389" s="5">
        <v>3.0750000000000002</v>
      </c>
      <c r="W389" s="5">
        <v>0.13850000000000001</v>
      </c>
      <c r="X389" s="5">
        <v>3.2135000000000002</v>
      </c>
      <c r="Y389" s="5">
        <v>6.4270000000000005</v>
      </c>
      <c r="Z389" s="22" t="s">
        <v>560</v>
      </c>
      <c r="AA389" s="16" t="s">
        <v>151</v>
      </c>
      <c r="AB389" s="5">
        <v>1</v>
      </c>
      <c r="AC389" s="27"/>
      <c r="AD389" s="41">
        <f t="shared" si="180"/>
        <v>23.202166064981949</v>
      </c>
      <c r="AI389" s="58">
        <f t="shared" si="171"/>
        <v>7.7690126389999996</v>
      </c>
      <c r="AJ389" s="58">
        <f t="shared" si="172"/>
        <v>-1.3420126389999991</v>
      </c>
      <c r="AL389" s="55">
        <f t="shared" si="173"/>
        <v>28.868354059999998</v>
      </c>
      <c r="AM389" s="55">
        <f t="shared" si="174"/>
        <v>7.9965340746200004</v>
      </c>
      <c r="AN389" s="55">
        <f t="shared" si="175"/>
        <v>-1.5695340746199999</v>
      </c>
      <c r="AO389" s="55">
        <f t="shared" si="176"/>
        <v>1.24420944058192E-2</v>
      </c>
    </row>
    <row r="390" spans="1:41" ht="43.2" x14ac:dyDescent="0.3">
      <c r="A390" s="11">
        <v>1</v>
      </c>
      <c r="B390" s="14">
        <v>91</v>
      </c>
      <c r="C390" s="16" t="s">
        <v>548</v>
      </c>
      <c r="D390" s="5">
        <v>45</v>
      </c>
      <c r="E390" s="27" t="s">
        <v>193</v>
      </c>
      <c r="F390" s="7">
        <v>3</v>
      </c>
      <c r="G390" s="5" t="s">
        <v>184</v>
      </c>
      <c r="H390" s="5">
        <v>3</v>
      </c>
      <c r="I390" s="5">
        <v>11.9</v>
      </c>
      <c r="J390" s="5">
        <v>265</v>
      </c>
      <c r="K390" s="5">
        <v>0.26500000000000001</v>
      </c>
      <c r="L390" s="61">
        <f t="shared" si="179"/>
        <v>33.974358974358978</v>
      </c>
      <c r="M390" s="5">
        <v>2</v>
      </c>
      <c r="N390" s="5">
        <v>9.9</v>
      </c>
      <c r="O390" s="5">
        <v>5</v>
      </c>
      <c r="P390" s="5">
        <v>1</v>
      </c>
      <c r="Q390" s="22">
        <v>3.9</v>
      </c>
      <c r="R390" s="22">
        <v>2.8</v>
      </c>
      <c r="S390" s="22">
        <v>3.3</v>
      </c>
      <c r="T390" s="22">
        <v>3.6</v>
      </c>
      <c r="U390" s="1">
        <v>13.6</v>
      </c>
      <c r="V390" s="5">
        <v>3.4</v>
      </c>
      <c r="W390" s="5">
        <v>0.13250000000000001</v>
      </c>
      <c r="X390" s="5">
        <v>3.5324999999999998</v>
      </c>
      <c r="Y390" s="5">
        <v>7.0649999999999995</v>
      </c>
      <c r="Z390" s="22" t="s">
        <v>561</v>
      </c>
      <c r="AA390" s="15" t="s">
        <v>562</v>
      </c>
      <c r="AB390" s="5">
        <v>3</v>
      </c>
      <c r="AC390" s="27"/>
      <c r="AD390" s="41">
        <f t="shared" si="180"/>
        <v>26.660377358490564</v>
      </c>
      <c r="AI390" s="58">
        <f t="shared" si="171"/>
        <v>7.5177479750000007</v>
      </c>
      <c r="AJ390" s="58">
        <f t="shared" si="172"/>
        <v>-0.45274797500000119</v>
      </c>
      <c r="AL390" s="55">
        <f t="shared" si="173"/>
        <v>29.201931500000001</v>
      </c>
      <c r="AM390" s="55">
        <f t="shared" si="174"/>
        <v>7.7385118475000008</v>
      </c>
      <c r="AN390" s="55">
        <f t="shared" si="175"/>
        <v>-0.67351184750000126</v>
      </c>
      <c r="AO390" s="55">
        <f t="shared" si="176"/>
        <v>1.0953307639773533E-2</v>
      </c>
    </row>
    <row r="391" spans="1:41" ht="43.2" hidden="1" x14ac:dyDescent="0.3">
      <c r="A391" s="11">
        <v>1</v>
      </c>
      <c r="B391" s="14">
        <v>92</v>
      </c>
      <c r="C391" s="16" t="s">
        <v>548</v>
      </c>
      <c r="D391" s="5">
        <v>0</v>
      </c>
      <c r="E391" s="27" t="s">
        <v>193</v>
      </c>
      <c r="F391" s="7">
        <v>3</v>
      </c>
      <c r="G391" s="5" t="s">
        <v>184</v>
      </c>
      <c r="H391" s="5">
        <v>3</v>
      </c>
      <c r="I391" s="5">
        <v>11</v>
      </c>
      <c r="J391" s="5">
        <v>316</v>
      </c>
      <c r="K391" s="5">
        <v>0.316</v>
      </c>
      <c r="L391" s="61">
        <f t="shared" si="179"/>
        <v>40.512820512820518</v>
      </c>
      <c r="M391" s="5">
        <v>1.3</v>
      </c>
      <c r="N391" s="5">
        <v>9.6999999999999993</v>
      </c>
      <c r="O391" s="5">
        <v>0</v>
      </c>
      <c r="P391" s="5">
        <v>0</v>
      </c>
      <c r="Q391" s="22">
        <v>3.4</v>
      </c>
      <c r="R391" s="22">
        <v>3.6</v>
      </c>
      <c r="S391" s="22">
        <v>4.3</v>
      </c>
      <c r="T391" s="22">
        <v>4.7</v>
      </c>
      <c r="U391" s="1">
        <v>16</v>
      </c>
      <c r="V391" s="5">
        <v>4</v>
      </c>
      <c r="W391" s="5">
        <v>0.158</v>
      </c>
      <c r="X391" s="5">
        <v>4.1580000000000004</v>
      </c>
      <c r="Y391" s="5">
        <v>8.3160000000000007</v>
      </c>
      <c r="Z391" s="22" t="s">
        <v>563</v>
      </c>
      <c r="AA391" s="15" t="s">
        <v>562</v>
      </c>
      <c r="AB391" s="5">
        <v>3</v>
      </c>
      <c r="AC391" s="27"/>
      <c r="AD391" s="41">
        <f t="shared" si="180"/>
        <v>26.316455696202535</v>
      </c>
      <c r="AI391" s="58">
        <f t="shared" si="171"/>
        <v>8.5673060959999994</v>
      </c>
      <c r="AJ391" s="58">
        <f t="shared" si="172"/>
        <v>-0.25130609599999865</v>
      </c>
      <c r="AL391" s="55">
        <f t="shared" si="173"/>
        <v>27.820307839999998</v>
      </c>
      <c r="AM391" s="55">
        <f t="shared" si="174"/>
        <v>8.7912172774399995</v>
      </c>
      <c r="AN391" s="55">
        <f t="shared" si="175"/>
        <v>-0.47521727743999875</v>
      </c>
      <c r="AO391" s="55">
        <f t="shared" si="176"/>
        <v>1.0571449347570944E-2</v>
      </c>
    </row>
    <row r="392" spans="1:41" x14ac:dyDescent="0.3">
      <c r="A392" s="11">
        <v>1</v>
      </c>
      <c r="B392" s="48">
        <v>93</v>
      </c>
      <c r="C392" s="29" t="s">
        <v>564</v>
      </c>
      <c r="D392" s="49">
        <v>60</v>
      </c>
      <c r="E392" s="50" t="s">
        <v>193</v>
      </c>
      <c r="F392" s="7">
        <v>3</v>
      </c>
      <c r="G392" s="49" t="s">
        <v>184</v>
      </c>
      <c r="H392" s="49">
        <v>3</v>
      </c>
      <c r="I392" s="49">
        <v>13.7</v>
      </c>
      <c r="J392" s="49">
        <v>280</v>
      </c>
      <c r="K392" s="49">
        <v>0.28000000000000003</v>
      </c>
      <c r="L392" s="61">
        <f t="shared" si="179"/>
        <v>35.897435897435905</v>
      </c>
      <c r="M392" s="49">
        <v>1.4</v>
      </c>
      <c r="N392" s="49">
        <v>12.299999999999999</v>
      </c>
      <c r="O392" s="49">
        <v>10</v>
      </c>
      <c r="P392" s="49">
        <v>1</v>
      </c>
      <c r="Q392" s="51">
        <v>3.6</v>
      </c>
      <c r="R392" s="51">
        <v>2.8</v>
      </c>
      <c r="S392" s="51">
        <v>2.4</v>
      </c>
      <c r="T392" s="51">
        <v>2.6</v>
      </c>
      <c r="U392" s="1">
        <v>11.4</v>
      </c>
      <c r="V392" s="49">
        <v>2.85</v>
      </c>
      <c r="W392" s="49">
        <v>0.14000000000000001</v>
      </c>
      <c r="X392" s="49">
        <v>2.99</v>
      </c>
      <c r="Y392" s="49">
        <v>5.98</v>
      </c>
      <c r="Z392" s="51" t="s">
        <v>565</v>
      </c>
      <c r="AA392" s="52" t="s">
        <v>566</v>
      </c>
      <c r="AB392" s="49">
        <v>1</v>
      </c>
      <c r="AC392" s="50" t="s">
        <v>582</v>
      </c>
      <c r="AD392" s="41">
        <f t="shared" si="180"/>
        <v>21.357142857142858</v>
      </c>
      <c r="AE392" s="51"/>
      <c r="AI392" s="58">
        <f t="shared" si="171"/>
        <v>7.8314143999999999</v>
      </c>
      <c r="AJ392" s="58">
        <f t="shared" si="172"/>
        <v>-1.8514143999999995</v>
      </c>
      <c r="AL392" s="55">
        <f t="shared" si="173"/>
        <v>28.785775999999998</v>
      </c>
      <c r="AM392" s="55">
        <f t="shared" si="174"/>
        <v>8.0600172800000003</v>
      </c>
      <c r="AN392" s="55">
        <f t="shared" si="175"/>
        <v>-2.0800172799999999</v>
      </c>
      <c r="AO392" s="55">
        <f t="shared" si="176"/>
        <v>1.3478289765886286E-2</v>
      </c>
    </row>
    <row r="393" spans="1:41" x14ac:dyDescent="0.3">
      <c r="A393" s="11">
        <v>1</v>
      </c>
      <c r="B393" s="48">
        <v>94</v>
      </c>
      <c r="C393" s="29" t="s">
        <v>564</v>
      </c>
      <c r="D393" s="49">
        <v>20</v>
      </c>
      <c r="E393" s="50" t="s">
        <v>193</v>
      </c>
      <c r="F393" s="7">
        <v>3</v>
      </c>
      <c r="G393" s="49" t="s">
        <v>184</v>
      </c>
      <c r="H393" s="49">
        <v>3</v>
      </c>
      <c r="I393" s="49">
        <v>13.5</v>
      </c>
      <c r="J393" s="49">
        <v>300</v>
      </c>
      <c r="K393" s="49">
        <v>0.3</v>
      </c>
      <c r="L393" s="61">
        <f t="shared" si="179"/>
        <v>38.46153846153846</v>
      </c>
      <c r="M393" s="49">
        <v>3</v>
      </c>
      <c r="N393" s="49">
        <v>10.5</v>
      </c>
      <c r="O393" s="49">
        <v>10</v>
      </c>
      <c r="P393" s="49">
        <v>1</v>
      </c>
      <c r="Q393" s="51">
        <v>2.2999999999999998</v>
      </c>
      <c r="R393" s="51">
        <v>2.9</v>
      </c>
      <c r="S393" s="51">
        <v>3.8</v>
      </c>
      <c r="T393" s="51">
        <v>2.8</v>
      </c>
      <c r="U393" s="1">
        <v>11.8</v>
      </c>
      <c r="V393" s="49">
        <v>2.95</v>
      </c>
      <c r="W393" s="49">
        <v>0.15</v>
      </c>
      <c r="X393" s="49">
        <v>3.1</v>
      </c>
      <c r="Y393" s="49">
        <v>6.2</v>
      </c>
      <c r="Z393" s="51" t="s">
        <v>567</v>
      </c>
      <c r="AA393" s="52" t="s">
        <v>566</v>
      </c>
      <c r="AB393" s="49">
        <v>1</v>
      </c>
      <c r="AC393" s="50" t="s">
        <v>583</v>
      </c>
      <c r="AD393" s="41">
        <f t="shared" si="180"/>
        <v>20.666666666666668</v>
      </c>
      <c r="AE393" s="51"/>
      <c r="AI393" s="58">
        <f t="shared" si="171"/>
        <v>8.2431899999999985</v>
      </c>
      <c r="AJ393" s="58">
        <f t="shared" si="172"/>
        <v>-2.0431899999999983</v>
      </c>
      <c r="AL393" s="55">
        <f t="shared" si="173"/>
        <v>28.243599999999997</v>
      </c>
      <c r="AM393" s="55">
        <f t="shared" si="174"/>
        <v>8.4730799999999995</v>
      </c>
      <c r="AN393" s="55">
        <f t="shared" si="175"/>
        <v>-2.2730799999999993</v>
      </c>
      <c r="AO393" s="55">
        <f t="shared" si="176"/>
        <v>1.3666258064516126E-2</v>
      </c>
    </row>
    <row r="394" spans="1:41" x14ac:dyDescent="0.3">
      <c r="A394" s="11">
        <v>1</v>
      </c>
      <c r="B394" s="48">
        <v>95</v>
      </c>
      <c r="C394" s="29" t="s">
        <v>564</v>
      </c>
      <c r="D394" s="49">
        <v>35</v>
      </c>
      <c r="E394" s="50" t="s">
        <v>193</v>
      </c>
      <c r="F394" s="7">
        <v>3</v>
      </c>
      <c r="G394" s="49" t="s">
        <v>184</v>
      </c>
      <c r="H394" s="49">
        <v>3</v>
      </c>
      <c r="I394" s="49">
        <v>13.6</v>
      </c>
      <c r="J394" s="49">
        <v>370</v>
      </c>
      <c r="K394" s="49">
        <v>0.37</v>
      </c>
      <c r="L394" s="61">
        <f t="shared" si="179"/>
        <v>47.435897435897438</v>
      </c>
      <c r="M394" s="49">
        <v>2.5</v>
      </c>
      <c r="N394" s="49">
        <v>11.1</v>
      </c>
      <c r="O394" s="49">
        <v>10</v>
      </c>
      <c r="P394" s="49">
        <v>1</v>
      </c>
      <c r="Q394" s="51">
        <v>2.8</v>
      </c>
      <c r="R394" s="51">
        <v>3.9</v>
      </c>
      <c r="S394" s="51">
        <v>3.8</v>
      </c>
      <c r="T394" s="51">
        <v>3.8</v>
      </c>
      <c r="U394" s="1">
        <v>14.3</v>
      </c>
      <c r="V394" s="49">
        <v>3.5750000000000002</v>
      </c>
      <c r="W394" s="49">
        <v>0.185</v>
      </c>
      <c r="X394" s="49">
        <v>3.7600000000000002</v>
      </c>
      <c r="Y394" s="49">
        <v>7.5200000000000005</v>
      </c>
      <c r="Z394" s="51" t="s">
        <v>568</v>
      </c>
      <c r="AA394" s="52" t="s">
        <v>566</v>
      </c>
      <c r="AB394" s="49">
        <v>1</v>
      </c>
      <c r="AC394" s="50" t="s">
        <v>584</v>
      </c>
      <c r="AD394" s="41">
        <f t="shared" si="180"/>
        <v>20.324324324324326</v>
      </c>
      <c r="AE394" s="51"/>
      <c r="AI394" s="58">
        <f t="shared" si="171"/>
        <v>9.6263878999999992</v>
      </c>
      <c r="AJ394" s="58">
        <f t="shared" si="172"/>
        <v>-2.1063878999999988</v>
      </c>
      <c r="AL394" s="55">
        <f t="shared" si="173"/>
        <v>26.460265999999997</v>
      </c>
      <c r="AM394" s="55">
        <f t="shared" si="174"/>
        <v>9.7902984199999992</v>
      </c>
      <c r="AN394" s="55">
        <f t="shared" si="175"/>
        <v>-2.2702984199999987</v>
      </c>
      <c r="AO394" s="55">
        <f t="shared" si="176"/>
        <v>1.3019013856382978E-2</v>
      </c>
    </row>
    <row r="395" spans="1:41" hidden="1" x14ac:dyDescent="0.3">
      <c r="AC395" s="16" t="s">
        <v>585</v>
      </c>
    </row>
  </sheetData>
  <autoFilter ref="A1:AH395">
    <filterColumn colId="14">
      <filters>
        <filter val="5"/>
        <filter val="10"/>
      </filters>
    </filterColumn>
    <filterColumn colId="15">
      <filters>
        <filter val="1"/>
      </filters>
    </filterColumn>
    <filterColumn colId="30">
      <filters blank="1"/>
    </filterColumn>
  </autoFilter>
  <pageMargins left="0.7" right="0.7" top="0.75" bottom="0.75" header="0.3" footer="0.3"/>
  <pageSetup paperSize="258" scale="5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Пользователь Windows</cp:lastModifiedBy>
  <cp:lastPrinted>2017-03-07T19:58:53Z</cp:lastPrinted>
  <dcterms:created xsi:type="dcterms:W3CDTF">2017-02-18T21:32:37Z</dcterms:created>
  <dcterms:modified xsi:type="dcterms:W3CDTF">2020-09-21T11:53:25Z</dcterms:modified>
</cp:coreProperties>
</file>