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NUSARAYA GROUP\2014\GAJI\SLIP GAJI\"/>
    </mc:Choice>
  </mc:AlternateContent>
  <bookViews>
    <workbookView xWindow="0" yWindow="0" windowWidth="20490" windowHeight="7755"/>
  </bookViews>
  <sheets>
    <sheet name="April" sheetId="1" r:id="rId1"/>
  </sheets>
  <externalReferences>
    <externalReference r:id="rId2"/>
  </externalReferences>
  <definedNames>
    <definedName name="rngInvoice">April!#REF!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35" i="1" l="1"/>
  <c r="G34" i="1"/>
  <c r="G33" i="1"/>
  <c r="G32" i="1"/>
  <c r="F28" i="1"/>
  <c r="D28" i="1"/>
  <c r="F27" i="1"/>
  <c r="G27" i="1" s="1"/>
  <c r="F26" i="1"/>
  <c r="G26" i="1" s="1"/>
  <c r="F25" i="1"/>
  <c r="D25" i="1"/>
  <c r="G25" i="1" s="1"/>
  <c r="F22" i="1"/>
  <c r="G22" i="1" s="1"/>
  <c r="D16" i="1"/>
  <c r="G15" i="1"/>
  <c r="G28" i="1" l="1"/>
  <c r="G29" i="1" s="1"/>
  <c r="H29" i="1" s="1"/>
  <c r="G36" i="1"/>
  <c r="G17" i="1"/>
  <c r="G9" i="1"/>
  <c r="H17" i="1" l="1"/>
  <c r="H38" i="1" l="1"/>
  <c r="H45" i="1" s="1"/>
</calcChain>
</file>

<file path=xl/sharedStrings.xml><?xml version="1.0" encoding="utf-8"?>
<sst xmlns="http://schemas.openxmlformats.org/spreadsheetml/2006/main" count="55" uniqueCount="49">
  <si>
    <t>Indikator</t>
  </si>
  <si>
    <t>Target</t>
  </si>
  <si>
    <t>Pencapaian</t>
  </si>
  <si>
    <t>Satuan</t>
  </si>
  <si>
    <t>Bobot</t>
  </si>
  <si>
    <t>Nilai</t>
  </si>
  <si>
    <t>Kehadiran</t>
  </si>
  <si>
    <t>Hari</t>
  </si>
  <si>
    <t>Jam Kerja</t>
  </si>
  <si>
    <t>Jam</t>
  </si>
  <si>
    <t>Tangible</t>
  </si>
  <si>
    <t>Have a Goals</t>
  </si>
  <si>
    <t>Jumlah Tugas Dibuat (asana)</t>
  </si>
  <si>
    <t>Tugas</t>
  </si>
  <si>
    <t>Complete The Goals</t>
  </si>
  <si>
    <t>Menyelesaikan Tugas</t>
  </si>
  <si>
    <t>Berpartisipasi dalam Meeting Mingguan</t>
  </si>
  <si>
    <t>Meeting</t>
  </si>
  <si>
    <t>Belajar Teknologi/Pengetahuan Baru</t>
  </si>
  <si>
    <t>Jam Kerja Tidak Produktif</t>
  </si>
  <si>
    <t>Total (include extra mile)</t>
  </si>
  <si>
    <t>Intangible</t>
  </si>
  <si>
    <t>Integrity</t>
  </si>
  <si>
    <t>persen</t>
  </si>
  <si>
    <t>Work Ethics</t>
  </si>
  <si>
    <t>Attitude</t>
  </si>
  <si>
    <t>Self Development</t>
  </si>
  <si>
    <t>PT. Nusantara Baskara Jaya</t>
  </si>
  <si>
    <t>Jl. Manyar Indah XII/AB No. 17</t>
  </si>
  <si>
    <t>031-58253002</t>
  </si>
  <si>
    <t>Surabaya</t>
  </si>
  <si>
    <t>fridaasa.uw@gmail.com</t>
  </si>
  <si>
    <t>Nilai Dasar :</t>
  </si>
  <si>
    <t>Total</t>
  </si>
  <si>
    <t>Subtotal</t>
  </si>
  <si>
    <t>Lembur</t>
  </si>
  <si>
    <t>Bonus</t>
  </si>
  <si>
    <t>PPh 21</t>
  </si>
  <si>
    <t>Jamsostek</t>
  </si>
  <si>
    <t>Cicilan</t>
  </si>
  <si>
    <t>+/- Lainnya</t>
  </si>
  <si>
    <t>TOTAL</t>
  </si>
  <si>
    <t>FIXED</t>
  </si>
  <si>
    <t>Grade : 1</t>
  </si>
  <si>
    <t>KPI : Fixed = 1*ND*KPI ; Perform = 0,5*ND*KPI</t>
  </si>
  <si>
    <t>Performance</t>
  </si>
  <si>
    <t>Employee : Rizky Purnawan</t>
  </si>
  <si>
    <t>Project : Depkes</t>
  </si>
  <si>
    <t>No Rek : Mandiri - 141 000 778 005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</si>
</sst>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@\ \ "/>
    <numFmt numFmtId="165" formatCode="_([$Rp-421]* #,##0.00_);_([$Rp-421]* \(#,##0.00\);_([$Rp-421]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0"/>
      <name val="Calibri"/>
      <family val="2"/>
      <scheme val="minor"/>
    </font>
    <font>
      <b/>
      <sz val="18"/>
      <name val="Calibri Light"/>
      <family val="1"/>
      <scheme val="maj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4659260841701"/>
      <name val="Calibri"/>
      <family val="2"/>
      <scheme val="minor"/>
    </font>
    <font>
      <sz val="9"/>
      <color theme="1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sz val="8"/>
      <name val="Cambria"/>
      <family val="1"/>
    </font>
    <font>
      <b/>
      <sz val="18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0" fillId="3" borderId="5" xfId="0" applyFill="1" applyBorder="1" applyAlignment="1" applyProtection="1">
      <alignment horizontal="left" vertical="top" wrapText="1" indent="1"/>
    </xf>
    <xf numFmtId="0" fontId="0" fillId="3" borderId="0" xfId="0" applyFill="1" applyBorder="1" applyAlignment="1" applyProtection="1">
      <alignment horizontal="left" vertical="top" wrapText="1" indent="1"/>
    </xf>
    <xf numFmtId="0" fontId="0" fillId="3" borderId="0" xfId="0" applyFill="1" applyBorder="1" applyAlignment="1" applyProtection="1">
      <alignment horizontal="center" vertical="top" wrapText="1"/>
    </xf>
    <xf numFmtId="0" fontId="0" fillId="3" borderId="0" xfId="0" applyFill="1" applyBorder="1" applyAlignment="1" applyProtection="1">
      <alignment vertical="top" wrapText="1"/>
    </xf>
    <xf numFmtId="0" fontId="0" fillId="3" borderId="6" xfId="0" applyFill="1" applyBorder="1" applyAlignment="1" applyProtection="1">
      <alignment vertical="top" wrapText="1"/>
    </xf>
    <xf numFmtId="0" fontId="0" fillId="4" borderId="5" xfId="0" applyFill="1" applyBorder="1" applyAlignment="1" applyProtection="1">
      <alignment horizontal="left" vertical="top" wrapText="1" indent="1"/>
    </xf>
    <xf numFmtId="0" fontId="0" fillId="4" borderId="0" xfId="0" applyFill="1" applyBorder="1" applyAlignment="1" applyProtection="1">
      <alignment horizontal="left" vertical="top" wrapText="1" indent="1"/>
    </xf>
    <xf numFmtId="0" fontId="0" fillId="4" borderId="0" xfId="0" applyFill="1" applyBorder="1" applyAlignment="1" applyProtection="1">
      <alignment horizontal="center"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6" xfId="0" applyFill="1" applyBorder="1" applyAlignment="1" applyProtection="1">
      <alignment vertical="top" wrapText="1"/>
    </xf>
    <xf numFmtId="0" fontId="9" fillId="4" borderId="0" xfId="0" applyFont="1" applyFill="1" applyBorder="1" applyAlignment="1" applyProtection="1">
      <alignment horizontal="left" vertical="center" indent="1"/>
    </xf>
    <xf numFmtId="0" fontId="9" fillId="4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top" wrapText="1"/>
    </xf>
    <xf numFmtId="0" fontId="5" fillId="4" borderId="0" xfId="0" applyFont="1" applyFill="1" applyBorder="1" applyAlignment="1" applyProtection="1">
      <alignment vertical="top" wrapText="1"/>
    </xf>
    <xf numFmtId="0" fontId="5" fillId="4" borderId="6" xfId="0" applyFont="1" applyFill="1" applyBorder="1" applyAlignment="1" applyProtection="1">
      <alignment vertical="top" wrapText="1"/>
    </xf>
    <xf numFmtId="0" fontId="6" fillId="4" borderId="0" xfId="2" applyFill="1" applyBorder="1" applyAlignment="1" applyProtection="1">
      <alignment horizontal="left" vertical="center" indent="1"/>
    </xf>
    <xf numFmtId="0" fontId="4" fillId="4" borderId="0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left" indent="3"/>
    </xf>
    <xf numFmtId="0" fontId="4" fillId="4" borderId="0" xfId="0" applyFont="1" applyFill="1" applyBorder="1" applyAlignment="1" applyProtection="1">
      <alignment horizontal="left" indent="3"/>
    </xf>
    <xf numFmtId="0" fontId="4" fillId="4" borderId="0" xfId="0" applyFont="1" applyFill="1" applyBorder="1" applyAlignment="1" applyProtection="1">
      <alignment horizontal="right"/>
    </xf>
    <xf numFmtId="0" fontId="4" fillId="4" borderId="0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 vertical="top" wrapText="1" indent="1"/>
    </xf>
    <xf numFmtId="0" fontId="7" fillId="0" borderId="6" xfId="0" applyFont="1" applyFill="1" applyBorder="1" applyAlignment="1" applyProtection="1">
      <alignment horizontal="left" vertical="top" wrapText="1" indent="1"/>
    </xf>
    <xf numFmtId="0" fontId="7" fillId="0" borderId="0" xfId="0" applyFont="1" applyFill="1" applyBorder="1" applyAlignment="1" applyProtection="1">
      <alignment vertical="top" wrapText="1"/>
    </xf>
    <xf numFmtId="0" fontId="7" fillId="0" borderId="0" xfId="0" applyFont="1" applyFill="1" applyBorder="1" applyAlignment="1" applyProtection="1">
      <alignment horizontal="left" vertical="top" wrapText="1" indent="1"/>
    </xf>
    <xf numFmtId="0" fontId="7" fillId="0" borderId="0" xfId="0" applyFont="1" applyFill="1" applyBorder="1" applyAlignment="1" applyProtection="1">
      <alignment horizontal="center" vertical="top" wrapText="1"/>
    </xf>
    <xf numFmtId="41" fontId="7" fillId="0" borderId="6" xfId="1" applyFont="1" applyFill="1" applyBorder="1" applyAlignment="1" applyProtection="1">
      <alignment vertical="top" wrapText="1"/>
    </xf>
    <xf numFmtId="0" fontId="7" fillId="4" borderId="5" xfId="0" applyFont="1" applyFill="1" applyBorder="1" applyAlignment="1" applyProtection="1">
      <alignment horizontal="left" vertical="top" wrapText="1" indent="1"/>
    </xf>
    <xf numFmtId="0" fontId="7" fillId="4" borderId="0" xfId="0" applyFont="1" applyFill="1" applyBorder="1" applyAlignment="1" applyProtection="1">
      <alignment horizontal="left" vertical="top" wrapText="1" indent="1"/>
    </xf>
    <xf numFmtId="0" fontId="7" fillId="4" borderId="6" xfId="0" applyFont="1" applyFill="1" applyBorder="1" applyAlignment="1" applyProtection="1">
      <alignment horizontal="left" vertical="top" wrapText="1" indent="1"/>
    </xf>
    <xf numFmtId="0" fontId="8" fillId="0" borderId="5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/>
    <xf numFmtId="0" fontId="8" fillId="0" borderId="5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5" fontId="9" fillId="4" borderId="8" xfId="0" applyNumberFormat="1" applyFont="1" applyFill="1" applyBorder="1" applyAlignment="1" applyProtection="1">
      <alignment horizontal="right" vertical="center"/>
    </xf>
    <xf numFmtId="0" fontId="8" fillId="0" borderId="9" xfId="0" applyFont="1" applyBorder="1"/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164" fontId="10" fillId="4" borderId="11" xfId="0" applyNumberFormat="1" applyFont="1" applyFill="1" applyBorder="1" applyAlignment="1" applyProtection="1">
      <alignment horizontal="right" vertical="center"/>
    </xf>
    <xf numFmtId="165" fontId="10" fillId="4" borderId="12" xfId="0" applyNumberFormat="1" applyFont="1" applyFill="1" applyBorder="1" applyAlignment="1" applyProtection="1">
      <alignment horizontal="right" vertical="center"/>
    </xf>
    <xf numFmtId="0" fontId="0" fillId="0" borderId="5" xfId="0" applyFill="1" applyBorder="1" applyAlignment="1" applyProtection="1">
      <alignment horizontal="left" vertical="top" wrapText="1" indent="1"/>
    </xf>
    <xf numFmtId="0" fontId="0" fillId="0" borderId="0" xfId="0" applyFill="1" applyBorder="1" applyAlignment="1" applyProtection="1">
      <alignment horizontal="left" vertical="top" wrapText="1" indent="1"/>
    </xf>
    <xf numFmtId="0" fontId="0" fillId="0" borderId="0" xfId="0" applyFill="1" applyBorder="1" applyAlignment="1" applyProtection="1">
      <alignment horizontal="center" vertical="top" wrapText="1"/>
    </xf>
    <xf numFmtId="0" fontId="0" fillId="0" borderId="0" xfId="0" applyFill="1" applyBorder="1" applyAlignment="1" applyProtection="1">
      <alignment vertical="top" wrapText="1"/>
    </xf>
    <xf numFmtId="0" fontId="0" fillId="0" borderId="6" xfId="0" applyFill="1" applyBorder="1" applyAlignment="1" applyProtection="1">
      <alignment horizontal="left" vertical="top" wrapText="1" indent="1"/>
    </xf>
    <xf numFmtId="0" fontId="0" fillId="0" borderId="0" xfId="0" applyFill="1"/>
    <xf numFmtId="41" fontId="8" fillId="3" borderId="8" xfId="1" applyFont="1" applyFill="1" applyBorder="1" applyAlignment="1" applyProtection="1">
      <alignment vertical="top" wrapText="1"/>
    </xf>
    <xf numFmtId="164" fontId="9" fillId="0" borderId="1" xfId="0" applyNumberFormat="1" applyFont="1" applyFill="1" applyBorder="1" applyAlignment="1" applyProtection="1">
      <alignment horizontal="center" vertical="center"/>
    </xf>
    <xf numFmtId="0" fontId="8" fillId="3" borderId="7" xfId="0" applyFont="1" applyFill="1" applyBorder="1"/>
    <xf numFmtId="0" fontId="8" fillId="3" borderId="1" xfId="0" applyFont="1" applyFill="1" applyBorder="1" applyAlignment="1">
      <alignment horizontal="center"/>
    </xf>
    <xf numFmtId="0" fontId="7" fillId="4" borderId="0" xfId="0" applyFont="1" applyFill="1" applyBorder="1" applyAlignment="1" applyProtection="1">
      <alignment horizontal="left" vertical="top" wrapText="1"/>
    </xf>
    <xf numFmtId="0" fontId="7" fillId="0" borderId="0" xfId="0" applyFont="1" applyFill="1" applyBorder="1" applyAlignment="1" applyProtection="1">
      <alignment horizontal="left" vertical="top" wrapText="1"/>
    </xf>
    <xf numFmtId="0" fontId="7" fillId="0" borderId="5" xfId="0" applyFont="1" applyFill="1" applyBorder="1" applyAlignment="1" applyProtection="1">
      <alignment horizontal="left" vertical="top" wrapText="1"/>
    </xf>
    <xf numFmtId="0" fontId="12" fillId="2" borderId="2" xfId="0" applyFont="1" applyFill="1" applyBorder="1" applyAlignment="1" applyProtection="1">
      <alignment horizontal="left" vertical="center" indent="2"/>
    </xf>
    <xf numFmtId="0" fontId="12" fillId="2" borderId="3" xfId="0" applyFont="1" applyFill="1" applyBorder="1" applyAlignment="1" applyProtection="1">
      <alignment horizontal="left" vertical="center" indent="2"/>
    </xf>
    <xf numFmtId="0" fontId="9" fillId="4" borderId="5" xfId="0" applyFont="1" applyFill="1" applyBorder="1" applyAlignment="1" applyProtection="1">
      <alignment horizontal="left" vertical="center" indent="2"/>
    </xf>
    <xf numFmtId="0" fontId="9" fillId="4" borderId="0" xfId="0" applyFont="1" applyFill="1" applyBorder="1" applyAlignment="1" applyProtection="1">
      <alignment horizontal="left" vertical="center" indent="2"/>
    </xf>
    <xf numFmtId="0" fontId="11" fillId="4" borderId="5" xfId="0" applyFont="1" applyFill="1" applyBorder="1" applyAlignment="1" applyProtection="1">
      <alignment horizontal="left" vertical="center" indent="2"/>
    </xf>
    <xf numFmtId="0" fontId="11" fillId="4" borderId="0" xfId="0" applyFont="1" applyFill="1" applyBorder="1" applyAlignment="1" applyProtection="1">
      <alignment horizontal="left" vertical="center" indent="2"/>
    </xf>
  </cellXfs>
  <cellStyles count="3">
    <cellStyle name="Comma [0]" xfId="1" builtinId="6"/>
    <cellStyle name="Hyperlink" xfId="2" builtinId="8"/>
    <cellStyle name="Normal" xfId="0" builtinId="0"/>
  </cellStyles>
  <dxfs count="14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USARAYA%20GROUP/2014/GAJI/APRIL/performa%20April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ctivities - Puspita"/>
      <sheetName val="Activities - Nisa"/>
      <sheetName val="Activities - Adinda"/>
      <sheetName val="Activities - Adhitama"/>
      <sheetName val="Activities - Andy"/>
      <sheetName val="Activities - Angga"/>
      <sheetName val="Activities - Anita"/>
      <sheetName val="Activities - April"/>
      <sheetName val="Activities - Arif Ardiansah"/>
      <sheetName val="Activities - Ayip"/>
      <sheetName val="Activities - Frida"/>
      <sheetName val="Activities - Ucen"/>
      <sheetName val="Activities - Arfian"/>
      <sheetName val="Activities - Dayat"/>
      <sheetName val="Activities - Nanang"/>
      <sheetName val="Activities - Nasrul"/>
      <sheetName val="Activities - Sari"/>
      <sheetName val="Activities - Rizky"/>
      <sheetName val="Activities - Rizky Rama"/>
      <sheetName val="Activities - Sukma"/>
      <sheetName val="Activities - Roni"/>
      <sheetName val="Activities - Yusuf"/>
      <sheetName val="Activities - Joni"/>
    </sheetNames>
    <sheetDataSet>
      <sheetData sheetId="0">
        <row r="4">
          <cell r="AK4">
            <v>161.78000000000003</v>
          </cell>
        </row>
        <row r="21">
          <cell r="AJ21">
            <v>8.7833333333333332</v>
          </cell>
          <cell r="AK21">
            <v>122.52666666666667</v>
          </cell>
          <cell r="AL21">
            <v>19.5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J2">
            <v>5.5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idaasa.u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7"/>
  <sheetViews>
    <sheetView showGridLines="0" tabSelected="1" topLeftCell="A34" workbookViewId="0">
      <selection activeCell="G16" sqref="G16"/>
    </sheetView>
  </sheetViews>
  <sheetFormatPr defaultRowHeight="15" x14ac:dyDescent="0.25"/>
  <cols>
    <col min="1" max="1" width="4.85546875" customWidth="1"/>
    <col min="2" max="2" width="33" customWidth="1"/>
    <col min="3" max="4" width="11.28515625" customWidth="1"/>
    <col min="5" max="5" width="8" style="1" customWidth="1"/>
    <col min="6" max="6" width="8" customWidth="1"/>
    <col min="7" max="7" width="11.28515625" customWidth="1"/>
    <col min="8" max="8" width="17.7109375" customWidth="1"/>
  </cols>
  <sheetData>
    <row r="1" spans="2:8" ht="23.25" x14ac:dyDescent="0.25">
      <c r="B1" s="67" t="s">
        <v>27</v>
      </c>
      <c r="C1" s="68"/>
      <c r="D1" s="68"/>
      <c r="E1" s="5"/>
      <c r="F1" s="6"/>
      <c r="G1" s="6"/>
      <c r="H1" s="7"/>
    </row>
    <row r="2" spans="2:8" ht="5.25" customHeight="1" x14ac:dyDescent="0.25">
      <c r="B2" s="8"/>
      <c r="C2" s="9"/>
      <c r="D2" s="9"/>
      <c r="E2" s="10"/>
      <c r="F2" s="11"/>
      <c r="G2" s="11"/>
      <c r="H2" s="12"/>
    </row>
    <row r="3" spans="2:8" ht="4.5" customHeight="1" x14ac:dyDescent="0.25">
      <c r="B3" s="13"/>
      <c r="C3" s="14"/>
      <c r="D3" s="14"/>
      <c r="E3" s="15"/>
      <c r="F3" s="16"/>
      <c r="G3" s="16"/>
      <c r="H3" s="17"/>
    </row>
    <row r="4" spans="2:8" ht="17.25" customHeight="1" x14ac:dyDescent="0.25">
      <c r="B4" s="69" t="s">
        <v>28</v>
      </c>
      <c r="C4" s="70"/>
      <c r="D4" s="18" t="s">
        <v>29</v>
      </c>
      <c r="E4" s="19"/>
      <c r="F4" s="20"/>
      <c r="G4" s="21"/>
      <c r="H4" s="22"/>
    </row>
    <row r="5" spans="2:8" ht="12.75" customHeight="1" x14ac:dyDescent="0.25">
      <c r="B5" s="71" t="s">
        <v>30</v>
      </c>
      <c r="C5" s="72"/>
      <c r="D5" s="23" t="s">
        <v>31</v>
      </c>
      <c r="E5" s="24"/>
      <c r="F5" s="21"/>
      <c r="G5" s="21"/>
      <c r="H5" s="22"/>
    </row>
    <row r="6" spans="2:8" ht="5.25" customHeight="1" x14ac:dyDescent="0.25">
      <c r="B6" s="25"/>
      <c r="C6" s="26"/>
      <c r="D6" s="27"/>
      <c r="E6" s="28"/>
      <c r="F6" s="21"/>
      <c r="G6" s="21"/>
      <c r="H6" s="22"/>
    </row>
    <row r="7" spans="2:8" s="59" customFormat="1" ht="6.75" customHeight="1" x14ac:dyDescent="0.25">
      <c r="B7" s="54"/>
      <c r="C7" s="55"/>
      <c r="D7" s="55"/>
      <c r="E7" s="56"/>
      <c r="F7" s="57"/>
      <c r="G7" s="57"/>
      <c r="H7" s="58"/>
    </row>
    <row r="8" spans="2:8" ht="15" customHeight="1" x14ac:dyDescent="0.25">
      <c r="B8" s="29" t="s">
        <v>46</v>
      </c>
      <c r="C8" s="65" t="s">
        <v>47</v>
      </c>
      <c r="D8" s="65"/>
      <c r="E8" s="65"/>
      <c r="F8" s="65"/>
      <c r="G8" s="65"/>
      <c r="H8" s="30"/>
    </row>
    <row r="9" spans="2:8" ht="15" customHeight="1" x14ac:dyDescent="0.25">
      <c r="B9" s="29" t="s">
        <v>43</v>
      </c>
      <c r="C9" s="65" t="s">
        <v>48</v>
      </c>
      <c r="D9" s="65"/>
      <c r="E9" s="65"/>
      <c r="F9" s="65"/>
      <c r="G9" s="31" t="str">
        <f>IFERROR(VLOOKUP(rngInvoice,#REF!,3,FALSE),"")</f>
        <v/>
      </c>
      <c r="H9" s="30"/>
    </row>
    <row r="10" spans="2:8" ht="6.75" customHeight="1" x14ac:dyDescent="0.25">
      <c r="B10" s="29"/>
      <c r="C10" s="32"/>
      <c r="D10" s="65"/>
      <c r="E10" s="65"/>
      <c r="F10" s="65"/>
      <c r="G10" s="65"/>
      <c r="H10" s="30"/>
    </row>
    <row r="11" spans="2:8" ht="24" customHeight="1" x14ac:dyDescent="0.25">
      <c r="B11" s="66" t="s">
        <v>44</v>
      </c>
      <c r="C11" s="65"/>
      <c r="D11" s="65"/>
      <c r="E11" s="33"/>
      <c r="F11" s="32"/>
      <c r="G11" s="31" t="s">
        <v>32</v>
      </c>
      <c r="H11" s="34">
        <v>1926846</v>
      </c>
    </row>
    <row r="12" spans="2:8" x14ac:dyDescent="0.25">
      <c r="B12" s="35"/>
      <c r="C12" s="36"/>
      <c r="D12" s="64"/>
      <c r="E12" s="64"/>
      <c r="F12" s="64"/>
      <c r="G12" s="64"/>
      <c r="H12" s="37"/>
    </row>
    <row r="13" spans="2:8" x14ac:dyDescent="0.25">
      <c r="B13" s="38" t="s">
        <v>42</v>
      </c>
      <c r="C13" s="39"/>
      <c r="D13" s="39"/>
      <c r="E13" s="40"/>
      <c r="F13" s="39"/>
      <c r="G13" s="39"/>
      <c r="H13" s="41"/>
    </row>
    <row r="14" spans="2:8" x14ac:dyDescent="0.25">
      <c r="B14" s="42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3" t="s">
        <v>33</v>
      </c>
    </row>
    <row r="15" spans="2:8" x14ac:dyDescent="0.25">
      <c r="B15" s="42" t="s">
        <v>6</v>
      </c>
      <c r="C15" s="4">
        <v>20</v>
      </c>
      <c r="D15" s="4">
        <v>20</v>
      </c>
      <c r="E15" s="4" t="s">
        <v>7</v>
      </c>
      <c r="F15" s="4">
        <v>80</v>
      </c>
      <c r="G15" s="4">
        <f>D15/C15*F15%</f>
        <v>0.8</v>
      </c>
      <c r="H15" s="43"/>
    </row>
    <row r="16" spans="2:8" x14ac:dyDescent="0.25">
      <c r="B16" s="42" t="s">
        <v>8</v>
      </c>
      <c r="C16" s="4">
        <v>145.454545</v>
      </c>
      <c r="D16" s="4">
        <f>[1]Summary!$AK$21</f>
        <v>122.52666666666667</v>
      </c>
      <c r="E16" s="4" t="s">
        <v>9</v>
      </c>
      <c r="F16" s="4">
        <v>20</v>
      </c>
      <c r="G16" s="4">
        <f>IF(C16-(20*0.5)&gt;D16,D16/C16 * F16/100,0.2)</f>
        <v>0.16847416719314842</v>
      </c>
      <c r="H16" s="43"/>
    </row>
    <row r="17" spans="2:8" x14ac:dyDescent="0.25">
      <c r="B17" s="62"/>
      <c r="C17" s="63"/>
      <c r="D17" s="63"/>
      <c r="E17" s="63"/>
      <c r="F17" s="63"/>
      <c r="G17" s="63">
        <f>SUM(G15:G16)</f>
        <v>0.96847416719314849</v>
      </c>
      <c r="H17" s="60">
        <f>1*H11*G17</f>
        <v>1866100.5751594494</v>
      </c>
    </row>
    <row r="18" spans="2:8" x14ac:dyDescent="0.25">
      <c r="B18" s="42"/>
      <c r="C18" s="4"/>
      <c r="D18" s="4"/>
      <c r="E18" s="4"/>
      <c r="F18" s="4"/>
      <c r="G18" s="4"/>
      <c r="H18" s="43"/>
    </row>
    <row r="19" spans="2:8" x14ac:dyDescent="0.25">
      <c r="B19" s="42" t="s">
        <v>45</v>
      </c>
      <c r="C19" s="4"/>
      <c r="D19" s="4"/>
      <c r="E19" s="4"/>
      <c r="F19" s="4"/>
      <c r="G19" s="4"/>
      <c r="H19" s="43"/>
    </row>
    <row r="20" spans="2:8" x14ac:dyDescent="0.25">
      <c r="B20" s="42" t="s">
        <v>10</v>
      </c>
      <c r="C20" s="4"/>
      <c r="D20" s="4"/>
      <c r="E20" s="4"/>
      <c r="F20" s="4"/>
      <c r="G20" s="4"/>
      <c r="H20" s="43"/>
    </row>
    <row r="21" spans="2:8" x14ac:dyDescent="0.25">
      <c r="B21" s="42" t="s">
        <v>11</v>
      </c>
      <c r="C21" s="4"/>
      <c r="D21" s="4"/>
      <c r="E21" s="4"/>
      <c r="F21" s="4">
        <v>30</v>
      </c>
      <c r="G21" s="4"/>
      <c r="H21" s="43"/>
    </row>
    <row r="22" spans="2:8" x14ac:dyDescent="0.25">
      <c r="B22" s="42" t="s">
        <v>12</v>
      </c>
      <c r="C22" s="4">
        <v>22</v>
      </c>
      <c r="D22" s="4">
        <v>20</v>
      </c>
      <c r="E22" s="4" t="s">
        <v>13</v>
      </c>
      <c r="F22" s="4">
        <f>F21*1</f>
        <v>30</v>
      </c>
      <c r="G22" s="4">
        <f>IF(D22/C22*F22%&lt;=F22%*1.25,D22/C22*F22%,F22%*1.25)</f>
        <v>0.27272727272727271</v>
      </c>
      <c r="H22" s="43"/>
    </row>
    <row r="23" spans="2:8" x14ac:dyDescent="0.25">
      <c r="B23" s="42"/>
      <c r="C23" s="4"/>
      <c r="D23" s="4"/>
      <c r="E23" s="4"/>
      <c r="F23" s="4"/>
      <c r="G23" s="4"/>
      <c r="H23" s="43"/>
    </row>
    <row r="24" spans="2:8" x14ac:dyDescent="0.25">
      <c r="B24" s="42" t="s">
        <v>14</v>
      </c>
      <c r="C24" s="4"/>
      <c r="D24" s="4"/>
      <c r="E24" s="4"/>
      <c r="F24" s="4">
        <v>70</v>
      </c>
      <c r="G24" s="4"/>
      <c r="H24" s="43"/>
    </row>
    <row r="25" spans="2:8" x14ac:dyDescent="0.25">
      <c r="B25" s="42" t="s">
        <v>15</v>
      </c>
      <c r="C25" s="4">
        <v>22</v>
      </c>
      <c r="D25" s="4">
        <f>[1]Summary!$AL$21</f>
        <v>19.5</v>
      </c>
      <c r="E25" s="4" t="s">
        <v>13</v>
      </c>
      <c r="F25" s="4">
        <f>F24*0.5</f>
        <v>35</v>
      </c>
      <c r="G25" s="4">
        <f>IF(D25/C25*F25%&lt;=F25%*1.25,D25/C25*F25%,F25%*1.25)</f>
        <v>0.31022727272727268</v>
      </c>
      <c r="H25" s="43"/>
    </row>
    <row r="26" spans="2:8" x14ac:dyDescent="0.25">
      <c r="B26" s="42" t="s">
        <v>16</v>
      </c>
      <c r="C26" s="4">
        <v>4</v>
      </c>
      <c r="D26" s="4">
        <v>4</v>
      </c>
      <c r="E26" s="4" t="s">
        <v>17</v>
      </c>
      <c r="F26" s="4">
        <f>F24*0.1</f>
        <v>7</v>
      </c>
      <c r="G26" s="4">
        <f>IF(D26/C26*F26%&lt;=F26%*1.25,D26/C26*F26%,F26%*1.25)</f>
        <v>7.0000000000000007E-2</v>
      </c>
      <c r="H26" s="43"/>
    </row>
    <row r="27" spans="2:8" x14ac:dyDescent="0.25">
      <c r="B27" s="42" t="s">
        <v>18</v>
      </c>
      <c r="C27" s="4">
        <v>10</v>
      </c>
      <c r="D27" s="4">
        <v>10</v>
      </c>
      <c r="E27" s="4" t="s">
        <v>9</v>
      </c>
      <c r="F27" s="4">
        <f>F24*0.3</f>
        <v>21</v>
      </c>
      <c r="G27" s="4">
        <f>IF(D27/C27*F27%&lt;=F27%*1.25,D27/C27*F27%,F27%*1.25)</f>
        <v>0.21</v>
      </c>
      <c r="H27" s="43"/>
    </row>
    <row r="28" spans="2:8" x14ac:dyDescent="0.25">
      <c r="B28" s="42" t="s">
        <v>19</v>
      </c>
      <c r="C28" s="4">
        <v>40</v>
      </c>
      <c r="D28" s="4">
        <f>[1]Summary!$AJ$21</f>
        <v>8.7833333333333332</v>
      </c>
      <c r="E28" s="4" t="s">
        <v>9</v>
      </c>
      <c r="F28" s="4">
        <f>F24*0.1</f>
        <v>7</v>
      </c>
      <c r="G28" s="4">
        <f>IF(D28&lt;=C28,(C28-D28)/C28*F28%,C28/D28*F28%)</f>
        <v>5.462916666666668E-2</v>
      </c>
      <c r="H28" s="43"/>
    </row>
    <row r="29" spans="2:8" x14ac:dyDescent="0.25">
      <c r="B29" s="62" t="s">
        <v>20</v>
      </c>
      <c r="C29" s="63"/>
      <c r="D29" s="63"/>
      <c r="E29" s="63"/>
      <c r="F29" s="63"/>
      <c r="G29" s="63">
        <f>IF(SUM(G22:G28)&gt;1.25,1.25,SUM(G22:G28))</f>
        <v>0.91758371212121204</v>
      </c>
      <c r="H29" s="60">
        <f>0.5*H11*G29</f>
        <v>884021.25268295442</v>
      </c>
    </row>
    <row r="30" spans="2:8" x14ac:dyDescent="0.25">
      <c r="B30" s="42"/>
      <c r="C30" s="4"/>
      <c r="D30" s="4"/>
      <c r="E30" s="4"/>
      <c r="F30" s="4"/>
      <c r="G30" s="4"/>
      <c r="H30" s="43"/>
    </row>
    <row r="31" spans="2:8" x14ac:dyDescent="0.25">
      <c r="B31" s="42" t="s">
        <v>21</v>
      </c>
      <c r="C31" s="4"/>
      <c r="D31" s="4"/>
      <c r="E31" s="4"/>
      <c r="F31" s="4"/>
      <c r="G31" s="4"/>
      <c r="H31" s="43"/>
    </row>
    <row r="32" spans="2:8" x14ac:dyDescent="0.25">
      <c r="B32" s="42" t="s">
        <v>22</v>
      </c>
      <c r="C32" s="4">
        <v>100</v>
      </c>
      <c r="D32" s="4">
        <v>100</v>
      </c>
      <c r="E32" s="4" t="s">
        <v>23</v>
      </c>
      <c r="F32" s="4">
        <v>30</v>
      </c>
      <c r="G32" s="4">
        <f>F32*D32%</f>
        <v>30</v>
      </c>
      <c r="H32" s="43"/>
    </row>
    <row r="33" spans="2:8" x14ac:dyDescent="0.25">
      <c r="B33" s="42" t="s">
        <v>24</v>
      </c>
      <c r="C33" s="4">
        <v>22</v>
      </c>
      <c r="D33" s="4">
        <v>21</v>
      </c>
      <c r="E33" s="4" t="s">
        <v>23</v>
      </c>
      <c r="F33" s="4">
        <v>30</v>
      </c>
      <c r="G33" s="4">
        <f>F33*(D33/C33)</f>
        <v>28.636363636363637</v>
      </c>
      <c r="H33" s="43"/>
    </row>
    <row r="34" spans="2:8" x14ac:dyDescent="0.25">
      <c r="B34" s="42" t="s">
        <v>25</v>
      </c>
      <c r="C34" s="4">
        <v>100</v>
      </c>
      <c r="D34" s="4">
        <v>100</v>
      </c>
      <c r="E34" s="4" t="s">
        <v>23</v>
      </c>
      <c r="F34" s="4">
        <v>20</v>
      </c>
      <c r="G34" s="4">
        <f>F34*D34%</f>
        <v>20</v>
      </c>
      <c r="H34" s="43"/>
    </row>
    <row r="35" spans="2:8" x14ac:dyDescent="0.25">
      <c r="B35" s="42" t="s">
        <v>26</v>
      </c>
      <c r="C35" s="4">
        <v>100</v>
      </c>
      <c r="D35" s="4">
        <v>100</v>
      </c>
      <c r="E35" s="4" t="s">
        <v>23</v>
      </c>
      <c r="F35" s="4">
        <v>20</v>
      </c>
      <c r="G35" s="4">
        <f>F35*D35%</f>
        <v>20</v>
      </c>
      <c r="H35" s="43"/>
    </row>
    <row r="36" spans="2:8" x14ac:dyDescent="0.25">
      <c r="B36" s="42"/>
      <c r="C36" s="4"/>
      <c r="D36" s="4"/>
      <c r="E36" s="4"/>
      <c r="F36" s="4"/>
      <c r="G36" s="4">
        <f>SUM(G32:G35)%</f>
        <v>0.98636363636363644</v>
      </c>
      <c r="H36" s="43"/>
    </row>
    <row r="37" spans="2:8" x14ac:dyDescent="0.25">
      <c r="B37" s="42"/>
      <c r="C37" s="4"/>
      <c r="D37" s="4"/>
      <c r="E37" s="4"/>
      <c r="F37" s="4"/>
      <c r="G37" s="4"/>
      <c r="H37" s="44"/>
    </row>
    <row r="38" spans="2:8" x14ac:dyDescent="0.25">
      <c r="B38" s="38"/>
      <c r="C38" s="40"/>
      <c r="D38" s="40"/>
      <c r="E38" s="40"/>
      <c r="F38" s="40"/>
      <c r="G38" s="61" t="s">
        <v>34</v>
      </c>
      <c r="H38" s="48">
        <f>SUM(H15:H37)</f>
        <v>2750121.8278424037</v>
      </c>
    </row>
    <row r="39" spans="2:8" x14ac:dyDescent="0.25">
      <c r="B39" s="38"/>
      <c r="C39" s="40"/>
      <c r="D39" s="40"/>
      <c r="E39" s="40"/>
      <c r="F39" s="40"/>
      <c r="G39" s="61" t="s">
        <v>35</v>
      </c>
      <c r="H39" s="48">
        <v>0</v>
      </c>
    </row>
    <row r="40" spans="2:8" x14ac:dyDescent="0.25">
      <c r="B40" s="45"/>
      <c r="C40" s="46"/>
      <c r="D40" s="46"/>
      <c r="E40" s="47"/>
      <c r="F40" s="46"/>
      <c r="G40" s="61" t="s">
        <v>36</v>
      </c>
      <c r="H40" s="48">
        <v>0</v>
      </c>
    </row>
    <row r="41" spans="2:8" x14ac:dyDescent="0.25">
      <c r="B41" s="45"/>
      <c r="C41" s="46"/>
      <c r="D41" s="46"/>
      <c r="E41" s="47"/>
      <c r="F41" s="46"/>
      <c r="G41" s="61" t="s">
        <v>37</v>
      </c>
      <c r="H41" s="48">
        <v>-29381</v>
      </c>
    </row>
    <row r="42" spans="2:8" x14ac:dyDescent="0.25">
      <c r="B42" s="45"/>
      <c r="C42" s="46"/>
      <c r="D42" s="46"/>
      <c r="E42" s="47"/>
      <c r="F42" s="46"/>
      <c r="G42" s="61" t="s">
        <v>38</v>
      </c>
      <c r="H42" s="48">
        <v>0</v>
      </c>
    </row>
    <row r="43" spans="2:8" x14ac:dyDescent="0.25">
      <c r="B43" s="45"/>
      <c r="C43" s="46"/>
      <c r="D43" s="46"/>
      <c r="E43" s="47"/>
      <c r="F43" s="46"/>
      <c r="G43" s="61" t="s">
        <v>39</v>
      </c>
      <c r="H43" s="48">
        <v>0</v>
      </c>
    </row>
    <row r="44" spans="2:8" x14ac:dyDescent="0.25">
      <c r="B44" s="45"/>
      <c r="C44" s="46"/>
      <c r="D44" s="46"/>
      <c r="E44" s="47"/>
      <c r="F44" s="46"/>
      <c r="G44" s="61" t="s">
        <v>40</v>
      </c>
      <c r="H44" s="48">
        <v>0</v>
      </c>
    </row>
    <row r="45" spans="2:8" ht="15.75" thickBot="1" x14ac:dyDescent="0.3">
      <c r="B45" s="49"/>
      <c r="C45" s="50"/>
      <c r="D45" s="50"/>
      <c r="E45" s="51"/>
      <c r="F45" s="50"/>
      <c r="G45" s="52" t="s">
        <v>41</v>
      </c>
      <c r="H45" s="53">
        <f>SUM(H38:H44)</f>
        <v>2720740.8278424037</v>
      </c>
    </row>
    <row r="46" spans="2:8" x14ac:dyDescent="0.25">
      <c r="B46" s="2"/>
      <c r="C46" s="2"/>
      <c r="D46" s="2"/>
      <c r="E46" s="3"/>
      <c r="F46" s="2"/>
      <c r="G46" s="2"/>
      <c r="H46" s="2"/>
    </row>
    <row r="47" spans="2:8" x14ac:dyDescent="0.25">
      <c r="B47" s="2"/>
      <c r="C47" s="2"/>
      <c r="D47" s="2"/>
      <c r="E47" s="3"/>
      <c r="F47" s="2"/>
      <c r="G47" s="2"/>
      <c r="H47" s="2"/>
    </row>
  </sheetData>
  <mergeCells count="8">
    <mergeCell ref="D12:G12"/>
    <mergeCell ref="C9:F9"/>
    <mergeCell ref="C8:G8"/>
    <mergeCell ref="B11:D11"/>
    <mergeCell ref="B1:D1"/>
    <mergeCell ref="B4:C4"/>
    <mergeCell ref="B5:C5"/>
    <mergeCell ref="D10:G10"/>
  </mergeCells>
  <conditionalFormatting sqref="G40:G44">
    <cfRule type="expression" dxfId="13" priority="24">
      <formula>MOD(ROW(),2)=0</formula>
    </cfRule>
  </conditionalFormatting>
  <conditionalFormatting sqref="H38:H40">
    <cfRule type="expression" dxfId="12" priority="22">
      <formula>MOD(ROW(),2)=0</formula>
    </cfRule>
    <cfRule type="expression" dxfId="11" priority="23">
      <formula>MOD(ROW(),2)=1</formula>
    </cfRule>
  </conditionalFormatting>
  <conditionalFormatting sqref="H45">
    <cfRule type="expression" dxfId="10" priority="12">
      <formula>MOD(ROW(),2)=0</formula>
    </cfRule>
    <cfRule type="expression" dxfId="9" priority="13">
      <formula>MOD(ROW(),2)=1</formula>
    </cfRule>
  </conditionalFormatting>
  <conditionalFormatting sqref="H41">
    <cfRule type="expression" dxfId="8" priority="10">
      <formula>MOD(ROW(),2)=0</formula>
    </cfRule>
    <cfRule type="expression" dxfId="7" priority="11">
      <formula>MOD(ROW(),2)=1</formula>
    </cfRule>
  </conditionalFormatting>
  <conditionalFormatting sqref="H42">
    <cfRule type="expression" dxfId="6" priority="8">
      <formula>MOD(ROW(),2)=0</formula>
    </cfRule>
    <cfRule type="expression" dxfId="5" priority="9">
      <formula>MOD(ROW(),2)=1</formula>
    </cfRule>
  </conditionalFormatting>
  <conditionalFormatting sqref="H43">
    <cfRule type="expression" dxfId="4" priority="6">
      <formula>MOD(ROW(),2)=0</formula>
    </cfRule>
    <cfRule type="expression" dxfId="3" priority="7">
      <formula>MOD(ROW(),2)=1</formula>
    </cfRule>
  </conditionalFormatting>
  <conditionalFormatting sqref="H44">
    <cfRule type="expression" dxfId="2" priority="4">
      <formula>MOD(ROW(),2)=0</formula>
    </cfRule>
    <cfRule type="expression" dxfId="1" priority="5">
      <formula>MOD(ROW(),2)=1</formula>
    </cfRule>
  </conditionalFormatting>
  <conditionalFormatting sqref="G38:G39">
    <cfRule type="expression" dxfId="0" priority="1">
      <formula>MOD(ROW(),2)=0</formula>
    </cfRule>
  </conditionalFormatting>
  <hyperlinks>
    <hyperlink ref="D5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Nusantara Baskara Jaya</dc:creator>
  <cp:lastModifiedBy>Nusantara Baskara Jaya</cp:lastModifiedBy>
  <dcterms:created xsi:type="dcterms:W3CDTF">2014-05-05T04:22:49Z</dcterms:created>
  <dcterms:modified xsi:type="dcterms:W3CDTF">2014-05-05T07:36:52Z</dcterms:modified>
</cp:coreProperties>
</file>