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>
    <mc:Choice Requires="x15">
      <x15ac:absPath xmlns:x15ac="http://schemas.microsoft.com/office/spreadsheetml/2010/11/ac" url="C:\Users\孝典\Documents\ロボコン\発注書\"/>
    </mc:Choice>
  </mc:AlternateContent>
  <xr:revisionPtr revIDLastSave="0" documentId="13_ncr:1_{F6100BDF-E9BC-4B4B-96AE-DDAB2235AE8C}" xr6:coauthVersionLast="31" xr6:coauthVersionMax="31" xr10:uidLastSave="{00000000-0000-0000-0000-000000000000}"/>
  <bookViews>
    <workbookView xWindow="0" yWindow="0" windowWidth="5355" windowHeight="6000" xr2:uid="{9399D778-A79A-4C04-91FE-8ACDE4236BA3}"/>
  </bookViews>
  <sheets>
    <sheet name="発注書" sheetId="1" r:id="rId1"/>
    <sheet name="発注例" sheetId="2" r:id="rId2"/>
    <sheet name="参考" sheetId="3" r:id="rId3"/>
  </sheets>
  <calcPr calcId="179017" iterateDelta="1E-4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F5" i="1" l="1"/>
  <c r="F17" i="1" s="1"/>
  <c r="G35" i="2"/>
  <c r="G12" i="2"/>
  <c r="H12" i="2" s="1"/>
  <c r="J12" i="2" s="1"/>
  <c r="G11" i="2"/>
  <c r="H11" i="2" s="1"/>
  <c r="J11" i="2" s="1"/>
  <c r="G9" i="2" l="1"/>
  <c r="G24" i="2"/>
  <c r="G26" i="2"/>
  <c r="H26" i="2" s="1"/>
  <c r="J26" i="2" s="1"/>
  <c r="J27" i="2" s="1"/>
  <c r="J29" i="2" s="1"/>
  <c r="G13" i="2"/>
  <c r="H13" i="2" s="1"/>
  <c r="J13" i="2" s="1"/>
  <c r="J14" i="2" s="1"/>
  <c r="J16" i="2" s="1"/>
  <c r="F30" i="2"/>
  <c r="F41" i="2" s="1"/>
  <c r="H16" i="1" l="1"/>
  <c r="G37" i="2"/>
  <c r="H37" i="2" s="1"/>
  <c r="J37" i="2" s="1"/>
  <c r="J38" i="2" s="1"/>
  <c r="J40" i="2" s="1"/>
</calcChain>
</file>

<file path=xl/sharedStrings.xml><?xml version="1.0" encoding="utf-8"?>
<sst xmlns="http://schemas.openxmlformats.org/spreadsheetml/2006/main" count="363" uniqueCount="176">
  <si>
    <t>購入先</t>
  </si>
  <si>
    <t>選択してください</t>
    <rPh sb="0" eb="2">
      <t>センタク</t>
    </rPh>
    <phoneticPr fontId="4"/>
  </si>
  <si>
    <t>発注者</t>
  </si>
  <si>
    <t>確認日</t>
  </si>
  <si>
    <t>2017/</t>
  </si>
  <si>
    <t>価格表記</t>
  </si>
  <si>
    <t>確認者</t>
  </si>
  <si>
    <t>品名</t>
    <phoneticPr fontId="4"/>
  </si>
  <si>
    <t>メーカー名</t>
  </si>
  <si>
    <t>メーカー型番</t>
  </si>
  <si>
    <t>通販コード</t>
  </si>
  <si>
    <t>単価</t>
  </si>
  <si>
    <t>税</t>
  </si>
  <si>
    <t>単価(税込)</t>
    <rPh sb="0" eb="2">
      <t>タンカ</t>
    </rPh>
    <rPh sb="3" eb="5">
      <t>ゼイコ</t>
    </rPh>
    <phoneticPr fontId="4"/>
  </si>
  <si>
    <t>数量</t>
  </si>
  <si>
    <t>小計</t>
  </si>
  <si>
    <t>分類</t>
  </si>
  <si>
    <t>用途</t>
  </si>
  <si>
    <t>担当者</t>
  </si>
  <si>
    <t>備考</t>
  </si>
  <si>
    <t>サイトのURL</t>
  </si>
  <si>
    <t>商品額合計</t>
  </si>
  <si>
    <r>
      <rPr>
        <b/>
        <sz val="11"/>
        <rFont val="ＭＳ Ｐゴシック"/>
        <family val="3"/>
        <charset val="128"/>
      </rPr>
      <t>送料</t>
    </r>
    <r>
      <rPr>
        <b/>
        <sz val="11"/>
        <color rgb="FFFF0000"/>
        <rFont val="ＭＳ Ｐゴシック"/>
        <family val="3"/>
        <charset val="128"/>
      </rPr>
      <t>（税込）</t>
    </r>
  </si>
  <si>
    <t>総計</t>
    <phoneticPr fontId="4"/>
  </si>
  <si>
    <t>Monotaro</t>
  </si>
  <si>
    <t>森川慎一朗</t>
    <rPh sb="0" eb="2">
      <t>モリカワ</t>
    </rPh>
    <rPh sb="2" eb="4">
      <t>シンイチ</t>
    </rPh>
    <rPh sb="4" eb="5">
      <t>ロウ</t>
    </rPh>
    <phoneticPr fontId="4"/>
  </si>
  <si>
    <t>品名</t>
  </si>
  <si>
    <t>ミニアチュアベアリングZZ フランジタイプ MF形</t>
    <phoneticPr fontId="4"/>
  </si>
  <si>
    <t>NSK(日本精工)</t>
    <phoneticPr fontId="4"/>
  </si>
  <si>
    <t>MF128ZZ</t>
    <phoneticPr fontId="4"/>
  </si>
  <si>
    <t>NHK2017 2号機</t>
    <rPh sb="9" eb="11">
      <t>ゴウキ</t>
    </rPh>
    <phoneticPr fontId="4"/>
  </si>
  <si>
    <t>足回り</t>
    <rPh sb="0" eb="1">
      <t>アシ</t>
    </rPh>
    <rPh sb="1" eb="2">
      <t>マワ</t>
    </rPh>
    <phoneticPr fontId="4"/>
  </si>
  <si>
    <t>西口</t>
    <rPh sb="0" eb="2">
      <t>ニシクチ</t>
    </rPh>
    <phoneticPr fontId="4"/>
  </si>
  <si>
    <t>リンク</t>
    <phoneticPr fontId="4"/>
  </si>
  <si>
    <t>SSH 六角穴付き極低頭ボルト</t>
    <phoneticPr fontId="4"/>
  </si>
  <si>
    <t>鍋屋バイテック(NBK)</t>
    <phoneticPr fontId="4"/>
  </si>
  <si>
    <t>SSH-M3-10</t>
    <phoneticPr fontId="4"/>
  </si>
  <si>
    <t>供給機構</t>
    <rPh sb="0" eb="2">
      <t>キョウキュウ</t>
    </rPh>
    <rPh sb="2" eb="4">
      <t>キコウ</t>
    </rPh>
    <phoneticPr fontId="4"/>
  </si>
  <si>
    <t>森川</t>
    <rPh sb="0" eb="2">
      <t>モリカワ</t>
    </rPh>
    <phoneticPr fontId="4"/>
  </si>
  <si>
    <t>リンク</t>
  </si>
  <si>
    <t>インクカートリッジ LC110</t>
    <phoneticPr fontId="4"/>
  </si>
  <si>
    <t>ブラザー工業</t>
    <phoneticPr fontId="4"/>
  </si>
  <si>
    <t>LC110BK</t>
    <phoneticPr fontId="4"/>
  </si>
  <si>
    <t>05699076</t>
    <phoneticPr fontId="4"/>
  </si>
  <si>
    <t>ハード消耗品</t>
    <rPh sb="3" eb="5">
      <t>ショウモウ</t>
    </rPh>
    <rPh sb="5" eb="6">
      <t>ヒン</t>
    </rPh>
    <phoneticPr fontId="4"/>
  </si>
  <si>
    <t>部内プリンタ用</t>
    <rPh sb="0" eb="2">
      <t>ブナイ</t>
    </rPh>
    <rPh sb="6" eb="7">
      <t>ヨウ</t>
    </rPh>
    <phoneticPr fontId="4"/>
  </si>
  <si>
    <t>総計</t>
  </si>
  <si>
    <t>Amazon(海外)</t>
    <rPh sb="7" eb="9">
      <t>カイガイ</t>
    </rPh>
    <phoneticPr fontId="4"/>
  </si>
  <si>
    <t>sample</t>
    <phoneticPr fontId="4"/>
  </si>
  <si>
    <t>該当なし</t>
  </si>
  <si>
    <t>(税込)購入先名は右記</t>
    <rPh sb="1" eb="3">
      <t>ゼイコ</t>
    </rPh>
    <rPh sb="4" eb="7">
      <t>コウニュウサキ</t>
    </rPh>
    <rPh sb="7" eb="8">
      <t>メイ</t>
    </rPh>
    <rPh sb="9" eb="11">
      <t>ウキ</t>
    </rPh>
    <phoneticPr fontId="4"/>
  </si>
  <si>
    <t>ドスパラ</t>
    <phoneticPr fontId="4"/>
  </si>
  <si>
    <t>sample</t>
    <phoneticPr fontId="4"/>
  </si>
  <si>
    <t>分類表</t>
  </si>
  <si>
    <t>よくある発注先一覧</t>
  </si>
  <si>
    <t>校費</t>
  </si>
  <si>
    <t>部費</t>
  </si>
  <si>
    <t>送料</t>
  </si>
  <si>
    <t>NHK2018 1号機</t>
  </si>
  <si>
    <t>ハード→</t>
  </si>
  <si>
    <t>MISUMI</t>
  </si>
  <si>
    <t>〇</t>
  </si>
  <si>
    <t>×</t>
  </si>
  <si>
    <t>税抜</t>
  </si>
  <si>
    <t>無料</t>
  </si>
  <si>
    <t>NHK2018 2号機</t>
  </si>
  <si>
    <t>NHK2018 ソフト</t>
  </si>
  <si>
    <t>コーナン</t>
  </si>
  <si>
    <t>NHK2018 技術開発</t>
  </si>
  <si>
    <t>朱雀技研</t>
  </si>
  <si>
    <t>税込</t>
  </si>
  <si>
    <t>NHK2018 フィールド</t>
  </si>
  <si>
    <t>MAXON JAPAN</t>
  </si>
  <si>
    <t>木下商店</t>
  </si>
  <si>
    <t>不明</t>
  </si>
  <si>
    <t>Amazon</t>
  </si>
  <si>
    <t>ドル</t>
    <phoneticPr fontId="4"/>
  </si>
  <si>
    <t>楽天市場</t>
  </si>
  <si>
    <t>Yahoo!ショッピング</t>
  </si>
  <si>
    <t>ソレノイドショップ タカハ</t>
  </si>
  <si>
    <t>RobotShop</t>
  </si>
  <si>
    <t>ツカサ電工</t>
  </si>
  <si>
    <t>土佐電子wewbショップ</t>
  </si>
  <si>
    <t>鋼屋</t>
  </si>
  <si>
    <t>変動</t>
  </si>
  <si>
    <t>ゴム通</t>
  </si>
  <si>
    <t>Aミニマシンツール</t>
  </si>
  <si>
    <t>~\510</t>
  </si>
  <si>
    <t>TSNshop</t>
  </si>
  <si>
    <t>26ショップ</t>
  </si>
  <si>
    <t>ハード備品</t>
  </si>
  <si>
    <t>津田常</t>
  </si>
  <si>
    <t>ハード消耗品</t>
  </si>
  <si>
    <t>Hangfa</t>
  </si>
  <si>
    <t>ソフト→</t>
  </si>
  <si>
    <t>秋月電子通商</t>
  </si>
  <si>
    <t>○</t>
  </si>
  <si>
    <t>ソフト消耗品</t>
  </si>
  <si>
    <t>Digikey</t>
  </si>
  <si>
    <t>関税込</t>
    <phoneticPr fontId="4"/>
  </si>
  <si>
    <t>その他備品</t>
  </si>
  <si>
    <t>RSコンポーネンツ</t>
  </si>
  <si>
    <t>その他消耗品</t>
  </si>
  <si>
    <t>共立エレショップ</t>
  </si>
  <si>
    <t>スイッチサイエンス</t>
  </si>
  <si>
    <t>ストロベリーリナックス</t>
  </si>
  <si>
    <t>マルツオンライン</t>
  </si>
  <si>
    <t>5000円以上購入で送料無料</t>
  </si>
  <si>
    <t>コーデンシTKオプトエレショップ</t>
  </si>
  <si>
    <t>Elecrow</t>
  </si>
  <si>
    <t>Compass Lab</t>
  </si>
  <si>
    <t>FULLYMAX</t>
  </si>
  <si>
    <t>Hobby-king</t>
  </si>
  <si>
    <t>不明</t>
    <phoneticPr fontId="4"/>
  </si>
  <si>
    <t>kenmamuya</t>
  </si>
  <si>
    <t>~¥800</t>
  </si>
  <si>
    <t>20000円以上購入で300円,30000円以上購入で送料無料</t>
  </si>
  <si>
    <t>robin</t>
  </si>
  <si>
    <t>~¥500</t>
  </si>
  <si>
    <t>20000円以上購入で送料無料,最低注文額1000円以上</t>
  </si>
  <si>
    <t>Running Electronics</t>
  </si>
  <si>
    <t>税込</t>
    <phoneticPr fontId="4"/>
  </si>
  <si>
    <t>(税抜)購入先名は右記</t>
    <rPh sb="1" eb="2">
      <t>ゼイ</t>
    </rPh>
    <rPh sb="2" eb="3">
      <t>ヌ</t>
    </rPh>
    <rPh sb="4" eb="6">
      <t>コウニュウ</t>
    </rPh>
    <rPh sb="6" eb="7">
      <t>サキ</t>
    </rPh>
    <rPh sb="7" eb="8">
      <t>メイ</t>
    </rPh>
    <rPh sb="9" eb="11">
      <t>ウキ</t>
    </rPh>
    <phoneticPr fontId="4"/>
  </si>
  <si>
    <t>税抜</t>
    <rPh sb="0" eb="1">
      <t>ゼイ</t>
    </rPh>
    <rPh sb="1" eb="2">
      <t>ヌ</t>
    </rPh>
    <phoneticPr fontId="4"/>
  </si>
  <si>
    <t>(海外)購入先名は右記</t>
    <rPh sb="1" eb="3">
      <t>カイガイ</t>
    </rPh>
    <rPh sb="4" eb="7">
      <t>コウニュウサキ</t>
    </rPh>
    <rPh sb="7" eb="8">
      <t>メイ</t>
    </rPh>
    <rPh sb="9" eb="11">
      <t>ウキ</t>
    </rPh>
    <phoneticPr fontId="4"/>
  </si>
  <si>
    <t>ソフト備品</t>
    <phoneticPr fontId="3"/>
  </si>
  <si>
    <t>ドル</t>
  </si>
  <si>
    <t>3,240円(税抜)以上で送料無料</t>
    <rPh sb="7" eb="8">
      <t>ゼイ</t>
    </rPh>
    <rPh sb="8" eb="9">
      <t>ヌ</t>
    </rPh>
    <phoneticPr fontId="3"/>
  </si>
  <si>
    <t>7,500円(税込)以上購入で送料無料</t>
    <rPh sb="7" eb="9">
      <t>ゼイコ</t>
    </rPh>
    <phoneticPr fontId="3"/>
  </si>
  <si>
    <t>8,000円(税抜)以上で送料無料</t>
    <rPh sb="7" eb="8">
      <t>ゼイ</t>
    </rPh>
    <rPh sb="8" eb="9">
      <t>ヌ</t>
    </rPh>
    <phoneticPr fontId="3"/>
  </si>
  <si>
    <t>3,000円(税抜)以上で送料無料</t>
    <rPh sb="7" eb="8">
      <t>ゼイ</t>
    </rPh>
    <rPh sb="8" eb="9">
      <t>ヌ</t>
    </rPh>
    <phoneticPr fontId="3"/>
  </si>
  <si>
    <t>7,000円(税抜)以上で送料無料</t>
    <rPh sb="7" eb="8">
      <t>ゼイ</t>
    </rPh>
    <rPh sb="8" eb="9">
      <t>ヌ</t>
    </rPh>
    <phoneticPr fontId="3"/>
  </si>
  <si>
    <t>税抜</t>
    <rPh sb="1" eb="2">
      <t>ヌ</t>
    </rPh>
    <phoneticPr fontId="3"/>
  </si>
  <si>
    <t>8,000円(税抜)以上購入で送料無料</t>
    <rPh sb="7" eb="8">
      <t>ゼイ</t>
    </rPh>
    <rPh sb="8" eb="9">
      <t>ヌ</t>
    </rPh>
    <phoneticPr fontId="3"/>
  </si>
  <si>
    <t>10,000円(税抜)以上購入で送料無料</t>
    <rPh sb="8" eb="9">
      <t>ゼイ</t>
    </rPh>
    <rPh sb="9" eb="10">
      <t>ヌ</t>
    </rPh>
    <phoneticPr fontId="3"/>
  </si>
  <si>
    <t>6,000円(税込)以上購入で送料無料</t>
    <rPh sb="7" eb="9">
      <t>ゼイコ</t>
    </rPh>
    <phoneticPr fontId="3"/>
  </si>
  <si>
    <t>2018/</t>
    <phoneticPr fontId="3"/>
  </si>
  <si>
    <t>税込合計</t>
    <rPh sb="0" eb="2">
      <t>ゼイコミ</t>
    </rPh>
    <rPh sb="2" eb="4">
      <t>ゴウケイ</t>
    </rPh>
    <phoneticPr fontId="3"/>
  </si>
  <si>
    <t>SRC2018 ハード</t>
    <phoneticPr fontId="3"/>
  </si>
  <si>
    <t>NHK2018 その他</t>
    <phoneticPr fontId="3"/>
  </si>
  <si>
    <t>とうロボ2018 ハード</t>
    <phoneticPr fontId="3"/>
  </si>
  <si>
    <t>とうロボ2018 ソフト</t>
    <phoneticPr fontId="3"/>
  </si>
  <si>
    <t>とうロボ2018 フィールド</t>
    <phoneticPr fontId="3"/>
  </si>
  <si>
    <t>SRC2018 ソフト</t>
    <phoneticPr fontId="3"/>
  </si>
  <si>
    <t>SRC2018 フィールド</t>
    <phoneticPr fontId="3"/>
  </si>
  <si>
    <t>レスキューロボコン2018</t>
    <phoneticPr fontId="3"/>
  </si>
  <si>
    <t>関西春ロボ2019 ハード</t>
    <rPh sb="0" eb="2">
      <t>カンサイ</t>
    </rPh>
    <rPh sb="2" eb="3">
      <t>ハル</t>
    </rPh>
    <phoneticPr fontId="3"/>
  </si>
  <si>
    <t>関西春ロボ2019 ソフト</t>
    <rPh sb="0" eb="2">
      <t>カンサイ</t>
    </rPh>
    <rPh sb="2" eb="3">
      <t>ハル</t>
    </rPh>
    <phoneticPr fontId="3"/>
  </si>
  <si>
    <t>関西春ロボ2019 フィールド</t>
    <rPh sb="0" eb="2">
      <t>カンサイ</t>
    </rPh>
    <rPh sb="2" eb="3">
      <t>ハル</t>
    </rPh>
    <phoneticPr fontId="3"/>
  </si>
  <si>
    <t>広報イベント</t>
    <rPh sb="0" eb="2">
      <t>コウホウ</t>
    </rPh>
    <phoneticPr fontId="3"/>
  </si>
  <si>
    <t>旅費</t>
    <rPh sb="0" eb="2">
      <t>リョヒ</t>
    </rPh>
    <phoneticPr fontId="3"/>
  </si>
  <si>
    <t>データは2018/4/12のもの</t>
    <phoneticPr fontId="3"/>
  </si>
  <si>
    <t>8,640円(税抜)以上で送料無料</t>
    <phoneticPr fontId="3"/>
  </si>
  <si>
    <t>△</t>
    <phoneticPr fontId="3"/>
  </si>
  <si>
    <t>2,000円(税抜)以上で送料無料、やむを得ない場合は校費でも可</t>
    <rPh sb="7" eb="8">
      <t>ゼイ</t>
    </rPh>
    <rPh sb="8" eb="9">
      <t>ヌ</t>
    </rPh>
    <rPh sb="21" eb="22">
      <t>エ</t>
    </rPh>
    <rPh sb="24" eb="26">
      <t>バアイ</t>
    </rPh>
    <rPh sb="27" eb="29">
      <t>コウヒ</t>
    </rPh>
    <rPh sb="31" eb="32">
      <t>カ</t>
    </rPh>
    <phoneticPr fontId="3"/>
  </si>
  <si>
    <t>変動</t>
    <phoneticPr fontId="3"/>
  </si>
  <si>
    <t>32,400円(税込)以上で送料無料</t>
    <rPh sb="8" eb="9">
      <t>ゼイ</t>
    </rPh>
    <rPh sb="9" eb="10">
      <t>コ</t>
    </rPh>
    <phoneticPr fontId="3"/>
  </si>
  <si>
    <t>荷物1個口あたり500円,税込10,800円以上購入で送料無料</t>
    <phoneticPr fontId="3"/>
  </si>
  <si>
    <t>\150or\500</t>
    <phoneticPr fontId="3"/>
  </si>
  <si>
    <t>送料区分で変化、詳しくはwikiの発注ページ</t>
    <rPh sb="0" eb="2">
      <t>ソウリョウ</t>
    </rPh>
    <rPh sb="2" eb="4">
      <t>クブン</t>
    </rPh>
    <rPh sb="5" eb="7">
      <t>ヘンカ</t>
    </rPh>
    <rPh sb="8" eb="9">
      <t>クワ</t>
    </rPh>
    <rPh sb="17" eb="19">
      <t>ハッチュウ</t>
    </rPh>
    <phoneticPr fontId="3"/>
  </si>
  <si>
    <t>校費で10,000円以上の場合手数料が発生する、詳しくはwiki</t>
    <rPh sb="0" eb="2">
      <t>コウヒ</t>
    </rPh>
    <rPh sb="9" eb="10">
      <t>エン</t>
    </rPh>
    <rPh sb="10" eb="12">
      <t>イジョウ</t>
    </rPh>
    <rPh sb="13" eb="15">
      <t>バアイ</t>
    </rPh>
    <rPh sb="15" eb="18">
      <t>テスウリョウ</t>
    </rPh>
    <rPh sb="19" eb="21">
      <t>ハッセイ</t>
    </rPh>
    <rPh sb="24" eb="25">
      <t>クワ</t>
    </rPh>
    <phoneticPr fontId="3"/>
  </si>
  <si>
    <t>3,000円(税抜)以上購入で送料無料</t>
    <rPh sb="7" eb="8">
      <t>ゼイ</t>
    </rPh>
    <rPh sb="8" eb="9">
      <t>ヌ</t>
    </rPh>
    <phoneticPr fontId="3"/>
  </si>
  <si>
    <t>20,000円以上購入で送料無料</t>
    <phoneticPr fontId="3"/>
  </si>
  <si>
    <t>最低注文額1,000円以上</t>
    <phoneticPr fontId="3"/>
  </si>
  <si>
    <t>チップワンストップ</t>
    <phoneticPr fontId="3"/>
  </si>
  <si>
    <t>〇</t>
    <phoneticPr fontId="3"/>
  </si>
  <si>
    <t>税抜</t>
    <rPh sb="0" eb="2">
      <t>ゼイヌ</t>
    </rPh>
    <phoneticPr fontId="3"/>
  </si>
  <si>
    <t>5000円以上購入で送料無料</t>
    <phoneticPr fontId="3"/>
  </si>
  <si>
    <t>共通→</t>
    <rPh sb="0" eb="2">
      <t>キョウツウ</t>
    </rPh>
    <phoneticPr fontId="3"/>
  </si>
  <si>
    <t>ビックカメラ</t>
    <phoneticPr fontId="3"/>
  </si>
  <si>
    <t>無料</t>
    <phoneticPr fontId="3"/>
  </si>
  <si>
    <t>wikiから法人用ページへ飛ぶこと</t>
    <rPh sb="6" eb="8">
      <t>ホウジン</t>
    </rPh>
    <rPh sb="8" eb="9">
      <t>ヨウ</t>
    </rPh>
    <rPh sb="13" eb="14">
      <t>ト</t>
    </rPh>
    <phoneticPr fontId="3"/>
  </si>
  <si>
    <t>ver.5(くらい)</t>
    <phoneticPr fontId="3"/>
  </si>
  <si>
    <t>change!</t>
  </si>
  <si>
    <t>貍｢蟄�</t>
  </si>
  <si>
    <t>ダメ？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</si>
</sst>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¥&quot;#,##0;&quot;¥&quot;\-#,##0"/>
    <numFmt numFmtId="6" formatCode="&quot;¥&quot;#,##0;[Red]&quot;¥&quot;\-#,##0"/>
    <numFmt numFmtId="8" formatCode="&quot;¥&quot;#,##0.00;[Red]&quot;¥&quot;\-#,##0.00"/>
    <numFmt numFmtId="176" formatCode="yyyy&quot;年&quot;m&quot;月&quot;d&quot;日&quot;;@"/>
    <numFmt numFmtId="177" formatCode="#,##0.00;[Red]#,##0.00"/>
    <numFmt numFmtId="178" formatCode="&quot;¥&quot;#,##0_);[Red]\(&quot;¥&quot;#,##0\)"/>
    <numFmt numFmtId="179" formatCode="0_ "/>
    <numFmt numFmtId="180" formatCode="#,##0.00_);[Red]\(#,##0.00\)"/>
    <numFmt numFmtId="181" formatCode="#,##0_);[Red]\(#,##0\)"/>
    <numFmt numFmtId="182" formatCode="&quot;¥&quot;#,##0.00_);[Red]\(&quot;¥&quot;#,##0.00\)"/>
    <numFmt numFmtId="183" formatCode="0.00_);[Red]\(0.00\)"/>
    <numFmt numFmtId="184" formatCode="&quot;¥&quot;#,##0.00;[Red]&quot;¥&quot;#,##0.00"/>
    <numFmt numFmtId="185" formatCode="\¥#,##0;[Red]\¥#,##0"/>
    <numFmt numFmtId="186" formatCode="\¥#,##0;&quot;¥-&quot;#,##0"/>
  </numFmts>
  <fonts count="10" x14ac:knownFonts="1">
    <font>
      <sz val="11"/>
      <color theme="1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C3D69B"/>
      </patternFill>
    </fill>
    <fill>
      <patternFill patternType="solid">
        <fgColor rgb="FFCCFFCC"/>
        <bgColor rgb="FFCCFFFF"/>
      </patternFill>
    </fill>
    <fill>
      <patternFill patternType="solid">
        <fgColor rgb="FFD9FBFA"/>
        <bgColor indexed="64"/>
      </patternFill>
    </fill>
    <fill>
      <patternFill patternType="solid">
        <fgColor rgb="FFF79646"/>
        <bgColor rgb="FFFF8080"/>
      </patternFill>
    </fill>
    <fill>
      <patternFill patternType="solid">
        <fgColor rgb="FF9BBB59"/>
        <bgColor rgb="FF969696"/>
      </patternFill>
    </fill>
    <fill>
      <patternFill patternType="solid">
        <fgColor rgb="FF4F81BD"/>
        <bgColor rgb="FF4BACC6"/>
      </patternFill>
    </fill>
    <fill>
      <patternFill patternType="solid">
        <fgColor rgb="FF95B3D7"/>
        <bgColor rgb="FF9999FF"/>
      </patternFill>
    </fill>
    <fill>
      <patternFill patternType="solid">
        <fgColor rgb="FFFFC000"/>
        <bgColor rgb="FFF79646"/>
      </patternFill>
    </fill>
    <fill>
      <patternFill patternType="solid">
        <fgColor rgb="FF00B0F0"/>
        <bgColor rgb="FF4BACC6"/>
      </patternFill>
    </fill>
    <fill>
      <patternFill patternType="solid">
        <fgColor rgb="FFF9F9F9"/>
        <bgColor rgb="FFFFFFFF"/>
      </patternFill>
    </fill>
    <fill>
      <patternFill patternType="solid">
        <fgColor rgb="FFC3D69B"/>
        <bgColor rgb="FFCCCCFF"/>
      </patternFill>
    </fill>
    <fill>
      <patternFill patternType="solid">
        <fgColor rgb="FFFFFF00"/>
        <bgColor rgb="FF9999FF"/>
      </patternFill>
    </fill>
    <fill>
      <patternFill patternType="solid">
        <fgColor rgb="FFFF0000"/>
        <bgColor rgb="FF993366"/>
      </patternFill>
    </fill>
    <fill>
      <patternFill patternType="solid">
        <fgColor rgb="FF00B050"/>
        <bgColor rgb="FFCCCCFF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1" applyFont="1" applyFill="1" applyBorder="1" applyAlignment="1" applyProtection="1">
      <alignment horizontal="center" vertical="center"/>
    </xf>
    <xf numFmtId="176" fontId="0" fillId="5" borderId="1" xfId="0" applyNumberFormat="1" applyFont="1" applyFill="1" applyBorder="1" applyAlignment="1">
      <alignment horizontal="center" vertical="center"/>
    </xf>
    <xf numFmtId="177" fontId="2" fillId="6" borderId="1" xfId="1" applyNumberFormat="1" applyFont="1" applyFill="1" applyBorder="1" applyAlignment="1" applyProtection="1">
      <alignment horizontal="center" vertical="center"/>
    </xf>
    <xf numFmtId="178" fontId="0" fillId="0" borderId="0" xfId="0" applyNumberFormat="1">
      <alignment vertical="center"/>
    </xf>
    <xf numFmtId="0" fontId="2" fillId="2" borderId="2" xfId="0" applyFont="1" applyFill="1" applyBorder="1" applyAlignment="1">
      <alignment horizontal="center" vertical="center"/>
    </xf>
    <xf numFmtId="176" fontId="0" fillId="5" borderId="3" xfId="0" applyNumberFormat="1" applyFont="1" applyFill="1" applyBorder="1" applyAlignment="1">
      <alignment horizontal="center" vertical="center"/>
    </xf>
    <xf numFmtId="177" fontId="5" fillId="6" borderId="3" xfId="1" applyNumberFormat="1" applyFont="1" applyFill="1" applyBorder="1" applyAlignment="1" applyProtection="1">
      <alignment horizontal="center" vertical="center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8" xfId="0" applyBorder="1">
      <alignment vertical="center"/>
    </xf>
    <xf numFmtId="49" fontId="0" fillId="0" borderId="8" xfId="0" applyNumberFormat="1" applyBorder="1">
      <alignment vertical="center"/>
    </xf>
    <xf numFmtId="49" fontId="0" fillId="0" borderId="8" xfId="0" applyNumberFormat="1" applyBorder="1" applyAlignment="1">
      <alignment horizontal="center" vertical="center"/>
    </xf>
    <xf numFmtId="181" fontId="0" fillId="6" borderId="8" xfId="0" applyNumberFormat="1" applyFill="1" applyBorder="1">
      <alignment vertical="center"/>
    </xf>
    <xf numFmtId="0" fontId="0" fillId="2" borderId="8" xfId="1" applyFont="1" applyFill="1" applyBorder="1" applyAlignment="1" applyProtection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49" fontId="0" fillId="0" borderId="11" xfId="0" applyNumberFormat="1" applyBorder="1" applyAlignment="1">
      <alignment horizontal="center" vertical="center"/>
    </xf>
    <xf numFmtId="181" fontId="0" fillId="6" borderId="11" xfId="0" applyNumberFormat="1" applyFill="1" applyBorder="1">
      <alignment vertical="center"/>
    </xf>
    <xf numFmtId="0" fontId="0" fillId="2" borderId="11" xfId="1" applyFont="1" applyFill="1" applyBorder="1" applyAlignment="1" applyProtection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5" xfId="0" applyNumberFormat="1" applyBorder="1">
      <alignment vertical="center"/>
    </xf>
    <xf numFmtId="49" fontId="0" fillId="0" borderId="15" xfId="0" applyNumberFormat="1" applyBorder="1" applyAlignment="1">
      <alignment horizontal="center" vertical="center"/>
    </xf>
    <xf numFmtId="181" fontId="0" fillId="6" borderId="16" xfId="1" applyNumberFormat="1" applyFont="1" applyFill="1" applyBorder="1" applyAlignment="1" applyProtection="1">
      <alignment horizontal="center" vertical="center"/>
    </xf>
    <xf numFmtId="181" fontId="0" fillId="6" borderId="15" xfId="0" applyNumberFormat="1" applyFill="1" applyBorder="1">
      <alignment vertical="center"/>
    </xf>
    <xf numFmtId="183" fontId="0" fillId="6" borderId="16" xfId="1" applyNumberFormat="1" applyFont="1" applyFill="1" applyBorder="1" applyAlignment="1" applyProtection="1">
      <alignment horizontal="right" vertical="center"/>
    </xf>
    <xf numFmtId="0" fontId="0" fillId="2" borderId="15" xfId="1" applyFont="1" applyFill="1" applyBorder="1" applyAlignment="1" applyProtection="1">
      <alignment vertical="center"/>
    </xf>
    <xf numFmtId="0" fontId="0" fillId="0" borderId="17" xfId="0" applyBorder="1">
      <alignment vertical="center"/>
    </xf>
    <xf numFmtId="179" fontId="0" fillId="0" borderId="0" xfId="0" applyNumberFormat="1" applyAlignment="1">
      <alignment horizontal="center" vertical="center"/>
    </xf>
    <xf numFmtId="183" fontId="0" fillId="6" borderId="21" xfId="1" applyNumberFormat="1" applyFont="1" applyFill="1" applyBorder="1" applyAlignment="1" applyProtection="1">
      <alignment horizontal="right" vertical="center"/>
    </xf>
    <xf numFmtId="0" fontId="0" fillId="0" borderId="0" xfId="1" applyFont="1" applyBorder="1" applyAlignment="1" applyProtection="1">
      <alignment vertical="center"/>
    </xf>
    <xf numFmtId="38" fontId="0" fillId="6" borderId="1" xfId="1" applyNumberFormat="1" applyFont="1" applyFill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8" fontId="2" fillId="4" borderId="3" xfId="1" applyNumberFormat="1" applyFont="1" applyFill="1" applyBorder="1" applyAlignment="1" applyProtection="1">
      <alignment horizontal="right" vertical="center"/>
    </xf>
    <xf numFmtId="0" fontId="2" fillId="0" borderId="0" xfId="1" applyFont="1" applyBorder="1" applyAlignment="1" applyProtection="1">
      <alignment vertical="center"/>
    </xf>
    <xf numFmtId="5" fontId="0" fillId="0" borderId="1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177" fontId="5" fillId="6" borderId="1" xfId="1" applyNumberFormat="1" applyFont="1" applyFill="1" applyBorder="1" applyAlignment="1" applyProtection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vertical="center" wrapText="1"/>
    </xf>
    <xf numFmtId="49" fontId="0" fillId="0" borderId="32" xfId="0" applyNumberFormat="1" applyBorder="1">
      <alignment vertical="center"/>
    </xf>
    <xf numFmtId="49" fontId="0" fillId="0" borderId="32" xfId="0" applyNumberFormat="1" applyBorder="1" applyAlignment="1">
      <alignment horizontal="center" vertical="center"/>
    </xf>
    <xf numFmtId="177" fontId="0" fillId="6" borderId="12" xfId="1" applyNumberFormat="1" applyFont="1" applyFill="1" applyBorder="1" applyAlignment="1" applyProtection="1">
      <alignment vertical="center"/>
    </xf>
    <xf numFmtId="177" fontId="0" fillId="6" borderId="12" xfId="1" applyNumberFormat="1" applyFont="1" applyFill="1" applyBorder="1" applyAlignment="1" applyProtection="1">
      <alignment horizontal="center" vertical="center"/>
    </xf>
    <xf numFmtId="0" fontId="0" fillId="6" borderId="12" xfId="0" applyFill="1" applyBorder="1">
      <alignment vertical="center"/>
    </xf>
    <xf numFmtId="38" fontId="0" fillId="6" borderId="12" xfId="1" applyNumberFormat="1" applyFont="1" applyFill="1" applyBorder="1" applyAlignment="1" applyProtection="1">
      <alignment vertical="center"/>
    </xf>
    <xf numFmtId="0" fontId="0" fillId="2" borderId="12" xfId="1" applyFont="1" applyFill="1" applyBorder="1" applyAlignment="1" applyProtection="1">
      <alignment vertical="center"/>
    </xf>
    <xf numFmtId="0" fontId="0" fillId="0" borderId="12" xfId="0" applyBorder="1">
      <alignment vertical="center"/>
    </xf>
    <xf numFmtId="0" fontId="0" fillId="0" borderId="33" xfId="0" applyBorder="1">
      <alignment vertical="center"/>
    </xf>
    <xf numFmtId="0" fontId="7" fillId="0" borderId="34" xfId="2" applyBorder="1">
      <alignment vertical="center"/>
    </xf>
    <xf numFmtId="0" fontId="0" fillId="0" borderId="35" xfId="0" applyBorder="1">
      <alignment vertical="center"/>
    </xf>
    <xf numFmtId="0" fontId="0" fillId="0" borderId="36" xfId="0" applyBorder="1" applyAlignment="1">
      <alignment vertical="center" wrapText="1"/>
    </xf>
    <xf numFmtId="49" fontId="0" fillId="0" borderId="37" xfId="0" applyNumberFormat="1" applyBorder="1">
      <alignment vertical="center"/>
    </xf>
    <xf numFmtId="49" fontId="0" fillId="0" borderId="37" xfId="0" applyNumberFormat="1" applyBorder="1" applyAlignment="1">
      <alignment horizontal="center" vertical="center"/>
    </xf>
    <xf numFmtId="177" fontId="0" fillId="6" borderId="11" xfId="1" applyNumberFormat="1" applyFont="1" applyFill="1" applyBorder="1" applyAlignment="1" applyProtection="1">
      <alignment vertical="center"/>
    </xf>
    <xf numFmtId="0" fontId="0" fillId="6" borderId="11" xfId="0" applyFill="1" applyBorder="1">
      <alignment vertical="center"/>
    </xf>
    <xf numFmtId="0" fontId="7" fillId="0" borderId="38" xfId="2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49" fontId="0" fillId="0" borderId="41" xfId="0" applyNumberFormat="1" applyBorder="1" applyAlignment="1">
      <alignment vertical="center" wrapText="1"/>
    </xf>
    <xf numFmtId="49" fontId="0" fillId="0" borderId="41" xfId="0" applyNumberFormat="1" applyBorder="1" applyAlignment="1">
      <alignment horizontal="center" vertical="center" wrapText="1"/>
    </xf>
    <xf numFmtId="0" fontId="7" fillId="0" borderId="42" xfId="2" applyBorder="1">
      <alignment vertical="center"/>
    </xf>
    <xf numFmtId="6" fontId="0" fillId="6" borderId="21" xfId="1" applyNumberFormat="1" applyFont="1" applyFill="1" applyBorder="1" applyAlignment="1" applyProtection="1">
      <alignment vertical="center"/>
    </xf>
    <xf numFmtId="0" fontId="0" fillId="6" borderId="1" xfId="1" applyFont="1" applyFill="1" applyBorder="1" applyAlignment="1" applyProtection="1">
      <alignment vertical="center"/>
    </xf>
    <xf numFmtId="6" fontId="2" fillId="4" borderId="1" xfId="1" applyNumberFormat="1" applyFont="1" applyFill="1" applyBorder="1" applyAlignment="1" applyProtection="1">
      <alignment vertical="center"/>
    </xf>
    <xf numFmtId="181" fontId="0" fillId="6" borderId="15" xfId="1" applyNumberFormat="1" applyFont="1" applyFill="1" applyBorder="1" applyAlignment="1" applyProtection="1">
      <alignment vertical="center"/>
    </xf>
    <xf numFmtId="180" fontId="0" fillId="6" borderId="16" xfId="1" applyNumberFormat="1" applyFont="1" applyFill="1" applyBorder="1" applyAlignment="1" applyProtection="1">
      <alignment horizontal="center" vertical="center"/>
    </xf>
    <xf numFmtId="181" fontId="0" fillId="6" borderId="16" xfId="1" applyNumberFormat="1" applyFont="1" applyFill="1" applyBorder="1" applyAlignment="1" applyProtection="1">
      <alignment horizontal="right" vertical="center"/>
    </xf>
    <xf numFmtId="0" fontId="0" fillId="2" borderId="16" xfId="1" applyFont="1" applyFill="1" applyBorder="1" applyAlignment="1" applyProtection="1">
      <alignment vertical="center"/>
    </xf>
    <xf numFmtId="6" fontId="0" fillId="6" borderId="21" xfId="1" applyNumberFormat="1" applyFont="1" applyFill="1" applyBorder="1" applyAlignment="1" applyProtection="1">
      <alignment horizontal="right" vertical="center"/>
    </xf>
    <xf numFmtId="6" fontId="2" fillId="4" borderId="3" xfId="1" applyNumberFormat="1" applyFont="1" applyFill="1" applyBorder="1" applyAlignment="1" applyProtection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0" fillId="0" borderId="46" xfId="0" applyBorder="1">
      <alignment vertical="center"/>
    </xf>
    <xf numFmtId="0" fontId="0" fillId="0" borderId="16" xfId="0" applyBorder="1">
      <alignment vertical="center"/>
    </xf>
    <xf numFmtId="49" fontId="0" fillId="0" borderId="16" xfId="0" applyNumberFormat="1" applyBorder="1">
      <alignment vertical="center"/>
    </xf>
    <xf numFmtId="49" fontId="0" fillId="0" borderId="16" xfId="0" applyNumberFormat="1" applyBorder="1" applyAlignment="1">
      <alignment horizontal="center" vertical="center"/>
    </xf>
    <xf numFmtId="180" fontId="0" fillId="6" borderId="16" xfId="1" applyNumberFormat="1" applyFont="1" applyFill="1" applyBorder="1" applyAlignment="1" applyProtection="1">
      <alignment vertical="center"/>
    </xf>
    <xf numFmtId="181" fontId="0" fillId="6" borderId="16" xfId="0" applyNumberFormat="1" applyFill="1" applyBorder="1">
      <alignment vertical="center"/>
    </xf>
    <xf numFmtId="0" fontId="0" fillId="0" borderId="47" xfId="0" applyBorder="1">
      <alignment vertical="center"/>
    </xf>
    <xf numFmtId="184" fontId="0" fillId="6" borderId="12" xfId="1" applyNumberFormat="1" applyFont="1" applyFill="1" applyBorder="1" applyAlignment="1" applyProtection="1">
      <alignment horizontal="right" vertical="center"/>
    </xf>
    <xf numFmtId="178" fontId="0" fillId="6" borderId="16" xfId="1" applyNumberFormat="1" applyFont="1" applyFill="1" applyBorder="1" applyAlignment="1" applyProtection="1">
      <alignment horizontal="right" vertical="center"/>
    </xf>
    <xf numFmtId="182" fontId="0" fillId="6" borderId="16" xfId="1" applyNumberFormat="1" applyFont="1" applyFill="1" applyBorder="1" applyAlignment="1" applyProtection="1">
      <alignment horizontal="right" vertical="center"/>
    </xf>
    <xf numFmtId="0" fontId="0" fillId="0" borderId="48" xfId="0" applyFont="1" applyBorder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1" xfId="0" applyFont="1" applyBorder="1">
      <alignment vertical="center"/>
    </xf>
    <xf numFmtId="0" fontId="0" fillId="0" borderId="52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8" borderId="55" xfId="0" applyFont="1" applyFill="1" applyBorder="1">
      <alignment vertical="center"/>
    </xf>
    <xf numFmtId="0" fontId="0" fillId="0" borderId="56" xfId="0" applyFont="1" applyBorder="1">
      <alignment vertical="center"/>
    </xf>
    <xf numFmtId="0" fontId="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right" vertical="center"/>
    </xf>
    <xf numFmtId="0" fontId="0" fillId="8" borderId="57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85" fontId="0" fillId="0" borderId="11" xfId="0" applyNumberFormat="1" applyBorder="1" applyAlignment="1">
      <alignment horizontal="right" vertical="center"/>
    </xf>
    <xf numFmtId="0" fontId="0" fillId="9" borderId="57" xfId="0" applyFont="1" applyFill="1" applyBorder="1">
      <alignment vertical="center"/>
    </xf>
    <xf numFmtId="0" fontId="0" fillId="10" borderId="57" xfId="0" applyFont="1" applyFill="1" applyBorder="1">
      <alignment vertical="center"/>
    </xf>
    <xf numFmtId="0" fontId="0" fillId="11" borderId="57" xfId="0" applyFont="1" applyFill="1" applyBorder="1">
      <alignment vertical="center"/>
    </xf>
    <xf numFmtId="0" fontId="0" fillId="12" borderId="57" xfId="0" applyFont="1" applyFill="1" applyBorder="1">
      <alignment vertical="center"/>
    </xf>
    <xf numFmtId="0" fontId="0" fillId="0" borderId="15" xfId="0" applyFont="1" applyBorder="1" applyAlignment="1">
      <alignment horizontal="center" vertical="center"/>
    </xf>
    <xf numFmtId="185" fontId="0" fillId="0" borderId="15" xfId="0" applyNumberFormat="1" applyBorder="1" applyAlignment="1">
      <alignment horizontal="right" vertical="center"/>
    </xf>
    <xf numFmtId="0" fontId="0" fillId="13" borderId="57" xfId="0" applyFont="1" applyFill="1" applyBorder="1">
      <alignment vertical="center"/>
    </xf>
    <xf numFmtId="0" fontId="8" fillId="14" borderId="56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horizontal="center" vertical="center" wrapText="1"/>
    </xf>
    <xf numFmtId="186" fontId="8" fillId="14" borderId="12" xfId="0" applyNumberFormat="1" applyFont="1" applyFill="1" applyBorder="1" applyAlignment="1">
      <alignment horizontal="right" vertical="center" wrapText="1"/>
    </xf>
    <xf numFmtId="0" fontId="8" fillId="14" borderId="33" xfId="0" applyFont="1" applyFill="1" applyBorder="1" applyAlignment="1">
      <alignment vertical="center" wrapText="1"/>
    </xf>
    <xf numFmtId="0" fontId="8" fillId="14" borderId="10" xfId="0" applyFont="1" applyFill="1" applyBorder="1" applyAlignment="1">
      <alignment vertical="center" wrapText="1"/>
    </xf>
    <xf numFmtId="0" fontId="8" fillId="14" borderId="11" xfId="0" applyFont="1" applyFill="1" applyBorder="1" applyAlignment="1">
      <alignment horizontal="center" vertical="center" wrapText="1"/>
    </xf>
    <xf numFmtId="0" fontId="8" fillId="14" borderId="0" xfId="0" applyFont="1" applyFill="1" applyBorder="1" applyAlignment="1">
      <alignment horizontal="center" vertical="center" wrapText="1"/>
    </xf>
    <xf numFmtId="186" fontId="8" fillId="14" borderId="11" xfId="0" applyNumberFormat="1" applyFont="1" applyFill="1" applyBorder="1" applyAlignment="1">
      <alignment horizontal="right" vertical="center" wrapText="1"/>
    </xf>
    <xf numFmtId="0" fontId="8" fillId="14" borderId="13" xfId="0" applyFont="1" applyFill="1" applyBorder="1" applyAlignment="1">
      <alignment vertical="center" wrapText="1"/>
    </xf>
    <xf numFmtId="0" fontId="0" fillId="15" borderId="57" xfId="0" applyFont="1" applyFill="1" applyBorder="1">
      <alignment vertical="center"/>
    </xf>
    <xf numFmtId="0" fontId="0" fillId="15" borderId="58" xfId="0" applyFont="1" applyFill="1" applyBorder="1">
      <alignment vertical="center"/>
    </xf>
    <xf numFmtId="0" fontId="5" fillId="14" borderId="1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17" borderId="57" xfId="0" applyFont="1" applyFill="1" applyBorder="1">
      <alignment vertical="center"/>
    </xf>
    <xf numFmtId="0" fontId="9" fillId="16" borderId="57" xfId="0" applyFont="1" applyFill="1" applyBorder="1">
      <alignment vertical="center"/>
    </xf>
    <xf numFmtId="0" fontId="0" fillId="18" borderId="58" xfId="0" applyFont="1" applyFill="1" applyBorder="1">
      <alignment vertical="center"/>
    </xf>
    <xf numFmtId="0" fontId="8" fillId="14" borderId="46" xfId="0" applyFont="1" applyFill="1" applyBorder="1" applyAlignment="1">
      <alignment vertical="center" wrapText="1"/>
    </xf>
    <xf numFmtId="0" fontId="8" fillId="14" borderId="16" xfId="0" applyFont="1" applyFill="1" applyBorder="1" applyAlignment="1">
      <alignment horizontal="center" vertical="center" wrapText="1"/>
    </xf>
    <xf numFmtId="186" fontId="8" fillId="14" borderId="16" xfId="0" applyNumberFormat="1" applyFont="1" applyFill="1" applyBorder="1" applyAlignment="1">
      <alignment horizontal="right" vertical="center" wrapText="1"/>
    </xf>
    <xf numFmtId="0" fontId="8" fillId="14" borderId="47" xfId="0" applyFont="1" applyFill="1" applyBorder="1" applyAlignment="1">
      <alignment vertical="center" wrapText="1"/>
    </xf>
    <xf numFmtId="0" fontId="8" fillId="14" borderId="59" xfId="0" applyFont="1" applyFill="1" applyBorder="1" applyAlignment="1">
      <alignment horizontal="center" vertical="center" wrapText="1"/>
    </xf>
    <xf numFmtId="186" fontId="8" fillId="14" borderId="59" xfId="0" applyNumberFormat="1" applyFont="1" applyFill="1" applyBorder="1" applyAlignment="1">
      <alignment horizontal="right" vertical="center" wrapText="1"/>
    </xf>
    <xf numFmtId="0" fontId="8" fillId="0" borderId="14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186" fontId="8" fillId="0" borderId="15" xfId="0" applyNumberFormat="1" applyFont="1" applyFill="1" applyBorder="1" applyAlignment="1">
      <alignment horizontal="right" vertical="center" wrapText="1"/>
    </xf>
    <xf numFmtId="0" fontId="8" fillId="0" borderId="17" xfId="0" applyFont="1" applyFill="1" applyBorder="1" applyAlignment="1">
      <alignment vertical="center" wrapText="1"/>
    </xf>
    <xf numFmtId="182" fontId="0" fillId="6" borderId="8" xfId="1" applyNumberFormat="1" applyFont="1" applyFill="1" applyBorder="1" applyAlignment="1" applyProtection="1">
      <alignment vertical="center"/>
    </xf>
    <xf numFmtId="182" fontId="0" fillId="6" borderId="11" xfId="1" applyNumberFormat="1" applyFont="1" applyFill="1" applyBorder="1" applyAlignment="1" applyProtection="1">
      <alignment vertical="center"/>
    </xf>
    <xf numFmtId="182" fontId="0" fillId="6" borderId="15" xfId="1" applyNumberFormat="1" applyFont="1" applyFill="1" applyBorder="1" applyAlignment="1" applyProtection="1">
      <alignment vertical="center"/>
    </xf>
    <xf numFmtId="178" fontId="0" fillId="6" borderId="8" xfId="1" applyNumberFormat="1" applyFont="1" applyFill="1" applyBorder="1" applyAlignment="1" applyProtection="1">
      <alignment horizontal="right" vertical="center"/>
    </xf>
    <xf numFmtId="178" fontId="0" fillId="6" borderId="12" xfId="1" applyNumberFormat="1" applyFont="1" applyFill="1" applyBorder="1" applyAlignment="1" applyProtection="1">
      <alignment horizontal="right" vertical="center"/>
    </xf>
    <xf numFmtId="178" fontId="0" fillId="6" borderId="21" xfId="1" applyNumberFormat="1" applyFont="1" applyFill="1" applyBorder="1" applyAlignment="1" applyProtection="1">
      <alignment horizontal="right" vertical="center"/>
    </xf>
    <xf numFmtId="178" fontId="0" fillId="6" borderId="1" xfId="1" applyNumberFormat="1" applyFont="1" applyFill="1" applyBorder="1" applyAlignment="1" applyProtection="1">
      <alignment vertical="center"/>
    </xf>
    <xf numFmtId="178" fontId="2" fillId="4" borderId="3" xfId="1" applyNumberFormat="1" applyFont="1" applyFill="1" applyBorder="1" applyAlignment="1" applyProtection="1">
      <alignment horizontal="right" vertical="center"/>
    </xf>
    <xf numFmtId="178" fontId="0" fillId="0" borderId="11" xfId="0" applyNumberFormat="1" applyBorder="1">
      <alignment vertical="center"/>
    </xf>
  </cellXfs>
  <cellStyles count="3">
    <cellStyle name="ハイパーリンク" xfId="2" builtinId="8"/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698412</xdr:colOff>
      <xdr:row>2</xdr:row>
      <xdr:rowOff>33527</xdr:rowOff>
    </xdr:from>
    <xdr:to>
      <xdr:col>12</xdr:col>
      <xdr:colOff>341435</xdr:colOff>
      <xdr:row>5</xdr:row>
      <xdr:rowOff>107326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59EAA36D-F92F-44BF-831D-0263D28AF8E5}"/>
            </a:ext>
          </a:extLst>
        </xdr:cNvPr>
        <xdr:cNvSpPr/>
      </xdr:nvSpPr>
      <xdr:spPr>
        <a:xfrm>
          <a:off x="11311983" y="523384"/>
          <a:ext cx="3548273" cy="80858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「分類」は選択式となっています。セルの右に表示される▽からプルダウンを開き、選択してください。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どれにも当てはまりそうになければ「該当なし」を選択し、「備考」に記述をお願いします。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　　　　　</a:t>
          </a: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↓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923538</xdr:colOff>
      <xdr:row>6</xdr:row>
      <xdr:rowOff>71153</xdr:rowOff>
    </xdr:from>
    <xdr:to>
      <xdr:col>15</xdr:col>
      <xdr:colOff>485668</xdr:colOff>
      <xdr:row>8</xdr:row>
      <xdr:rowOff>104347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9FB41688-2B96-4079-BB59-FE530958D890}"/>
            </a:ext>
          </a:extLst>
        </xdr:cNvPr>
        <xdr:cNvSpPr/>
      </xdr:nvSpPr>
      <xdr:spPr>
        <a:xfrm>
          <a:off x="14136074" y="1540724"/>
          <a:ext cx="3045559" cy="52305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購入品をどこで用いるのか記述してください。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（ある程度分かれば結構です）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↓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811465</xdr:colOff>
      <xdr:row>2</xdr:row>
      <xdr:rowOff>66669</xdr:rowOff>
    </xdr:from>
    <xdr:to>
      <xdr:col>2</xdr:col>
      <xdr:colOff>1682679</xdr:colOff>
      <xdr:row>4</xdr:row>
      <xdr:rowOff>35504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8624FF7-6784-420E-8168-8CBE8BEE5FED}"/>
            </a:ext>
          </a:extLst>
        </xdr:cNvPr>
        <xdr:cNvSpPr/>
      </xdr:nvSpPr>
      <xdr:spPr>
        <a:xfrm>
          <a:off x="1491822" y="556526"/>
          <a:ext cx="4449893" cy="45869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購入先はプルダウンから選択してください。</a:t>
          </a: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該当するものがな</a:t>
          </a:r>
          <a:r>
            <a:rPr lang="ja-JP" alt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い時はこの</a:t>
          </a:r>
          <a:r>
            <a:rPr lang="en-US" altLang="ja-JP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</a:t>
          </a:r>
          <a:r>
            <a:rPr lang="ja-JP" alt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個下の発注書参照↓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144808</xdr:colOff>
      <xdr:row>14</xdr:row>
      <xdr:rowOff>64439</xdr:rowOff>
    </xdr:from>
    <xdr:to>
      <xdr:col>17</xdr:col>
      <xdr:colOff>414601</xdr:colOff>
      <xdr:row>18</xdr:row>
      <xdr:rowOff>11723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C3620152-34C4-4AA7-84C8-9BB20BEDB9C1}"/>
            </a:ext>
          </a:extLst>
        </xdr:cNvPr>
        <xdr:cNvSpPr/>
      </xdr:nvSpPr>
      <xdr:spPr>
        <a:xfrm>
          <a:off x="12489208" y="2550464"/>
          <a:ext cx="6373956" cy="89978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←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送料は，ある一定以上の値段を発注すると無料や割引に成ったり，逆に関税が掛かったりします。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　購入先によってその条件は異なるので，しっかりと調べて記入してください。「参考」も見てね。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　ある製品を購入するのに特別に送料が掛かったりする場合は，備考欄に記入しておいてください。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　また、必ず</a:t>
          </a:r>
          <a:r>
            <a:rPr lang="en-US" sz="1100" b="1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税込み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表記で記述してください。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50400</xdr:colOff>
      <xdr:row>3</xdr:row>
      <xdr:rowOff>10440</xdr:rowOff>
    </xdr:from>
    <xdr:to>
      <xdr:col>4</xdr:col>
      <xdr:colOff>539158</xdr:colOff>
      <xdr:row>6</xdr:row>
      <xdr:rowOff>84240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F9338B28-7AE4-440E-8167-38B13A75F75A}"/>
            </a:ext>
          </a:extLst>
        </xdr:cNvPr>
        <xdr:cNvSpPr/>
      </xdr:nvSpPr>
      <xdr:spPr>
        <a:xfrm>
          <a:off x="6108300" y="524790"/>
          <a:ext cx="1506571" cy="788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確認日・確認者は空欄で結構です。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運営側で記述します。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←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771806</xdr:colOff>
      <xdr:row>38</xdr:row>
      <xdr:rowOff>141615</xdr:rowOff>
    </xdr:from>
    <xdr:to>
      <xdr:col>2</xdr:col>
      <xdr:colOff>768927</xdr:colOff>
      <xdr:row>40</xdr:row>
      <xdr:rowOff>183840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15F30B9-1A5B-4E52-90B3-E725CBAB25D4}"/>
            </a:ext>
          </a:extLst>
        </xdr:cNvPr>
        <xdr:cNvSpPr/>
      </xdr:nvSpPr>
      <xdr:spPr>
        <a:xfrm>
          <a:off x="1057556" y="6942465"/>
          <a:ext cx="3608457" cy="518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「参考」のシートは削除しないでください。</a:t>
          </a: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　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でも容量削減のため「発注例」は削除して欲しいです。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　　　　　　　　　↓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4</xdr:col>
      <xdr:colOff>757083</xdr:colOff>
      <xdr:row>2</xdr:row>
      <xdr:rowOff>147959</xdr:rowOff>
    </xdr:from>
    <xdr:to>
      <xdr:col>8</xdr:col>
      <xdr:colOff>429041</xdr:colOff>
      <xdr:row>5</xdr:row>
      <xdr:rowOff>222508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A9AA4195-75EC-40DE-95C3-D21C2A166892}"/>
            </a:ext>
          </a:extLst>
        </xdr:cNvPr>
        <xdr:cNvSpPr/>
      </xdr:nvSpPr>
      <xdr:spPr>
        <a:xfrm>
          <a:off x="7751154" y="637816"/>
          <a:ext cx="3291458" cy="80933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価格表記は購入先を選択すると自動で埋まります。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税込みの場合は税欄に0、税抜きの場合は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税欄に単価*0.08の値が自動で入ります。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不明の時は調べて税欄を埋めてください。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↓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142714</xdr:colOff>
      <xdr:row>18</xdr:row>
      <xdr:rowOff>0</xdr:rowOff>
    </xdr:from>
    <xdr:to>
      <xdr:col>9</xdr:col>
      <xdr:colOff>138791</xdr:colOff>
      <xdr:row>21</xdr:row>
      <xdr:rowOff>209550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50C512AF-8BCA-4B82-8846-B9FA773B213B}"/>
            </a:ext>
          </a:extLst>
        </xdr:cNvPr>
        <xdr:cNvSpPr/>
      </xdr:nvSpPr>
      <xdr:spPr>
        <a:xfrm>
          <a:off x="7980428" y="4408714"/>
          <a:ext cx="3479506" cy="94433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海外企業の場合はドル表記になります</a:t>
          </a:r>
          <a:endParaRPr lang="en-US" altLang="ja-JP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税とかよく分からんので単価のとこに</a:t>
          </a:r>
          <a:endParaRPr lang="en-US" altLang="ja-JP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↓税込と思われる値段を書いてくれたらいいです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104615</xdr:colOff>
      <xdr:row>28</xdr:row>
      <xdr:rowOff>97971</xdr:rowOff>
    </xdr:from>
    <xdr:to>
      <xdr:col>14</xdr:col>
      <xdr:colOff>62593</xdr:colOff>
      <xdr:row>31</xdr:row>
      <xdr:rowOff>31294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329654BB-A350-46F6-B766-0FEF5A1B5FDC}"/>
            </a:ext>
          </a:extLst>
        </xdr:cNvPr>
        <xdr:cNvSpPr/>
      </xdr:nvSpPr>
      <xdr:spPr>
        <a:xfrm>
          <a:off x="12449015" y="5098596"/>
          <a:ext cx="3713549" cy="64769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←海外企業を選ぶとにゅっと「総計（日本円）」が</a:t>
          </a:r>
          <a:endParaRPr lang="en-US" altLang="ja-JP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出てくるのでそこに円単位で書いてください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3577157</xdr:colOff>
      <xdr:row>27</xdr:row>
      <xdr:rowOff>236764</xdr:rowOff>
    </xdr:from>
    <xdr:to>
      <xdr:col>5</xdr:col>
      <xdr:colOff>249010</xdr:colOff>
      <xdr:row>30</xdr:row>
      <xdr:rowOff>170088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D7078ADB-3648-4E60-B239-67D87035D96D}"/>
            </a:ext>
          </a:extLst>
        </xdr:cNvPr>
        <xdr:cNvSpPr/>
      </xdr:nvSpPr>
      <xdr:spPr>
        <a:xfrm>
          <a:off x="4257514" y="6863443"/>
          <a:ext cx="3829210" cy="66810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↓購入先リストにない時は税込・税抜・海外を選択し、</a:t>
          </a:r>
          <a:endParaRPr lang="en-US" altLang="ja-JP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１つ右のセルに</a:t>
          </a:r>
          <a:r>
            <a:rPr lang="ja-JP" altLang="en-US" sz="1200" b="1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背景を青</a:t>
          </a:r>
          <a:r>
            <a:rPr lang="ja-JP" alt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にして書いてください。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https://www.monotaro.com/p/3460/9793/" TargetMode="External" Type="http://schemas.openxmlformats.org/officeDocument/2006/relationships/hyperlink"/>
<Relationship Id="rId2" Target="https://www.monotaro.com/p/4927/7067/?t.q=%92%E1%93%AA%83%7B%83%8B%83g" TargetMode="External" Type="http://schemas.openxmlformats.org/officeDocument/2006/relationships/hyperlink"/>
<Relationship Id="rId3" Target="https://www.monotaro.com/p/0569/9076/?t.q=%83C%83%93%83N%83W%83F%83b%83g%81%40%83u%83%89%83U%81%5B%20j152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Relationship Id="rId5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1ED7-9024-4CFF-B940-B5AE8CB4286A}">
  <dimension ref="B1:M17"/>
  <sheetViews>
    <sheetView tabSelected="1" zoomScale="70" zoomScaleNormal="70" workbookViewId="0">
      <selection activeCell="C2" sqref="C2"/>
    </sheetView>
  </sheetViews>
  <sheetFormatPr defaultRowHeight="18.75" x14ac:dyDescent="0.4"/>
  <cols>
    <col min="2" max="2" customWidth="true" width="35.5" collapsed="true"/>
    <col min="3" max="3" customWidth="true" width="35.75" collapsed="true"/>
    <col min="4" max="4" customWidth="true" width="15.25" collapsed="true"/>
    <col min="5" max="5" customWidth="true" width="15.875" collapsed="true"/>
    <col min="6" max="6" customWidth="true" width="13.625" collapsed="true"/>
    <col min="7" max="7" customWidth="true" width="11.375" collapsed="true"/>
    <col min="8" max="8" customWidth="true" width="12.75" collapsed="true"/>
    <col min="9" max="9" customWidth="true" width="20.625" collapsed="true"/>
    <col min="10" max="10" customWidth="true" width="22.0" collapsed="true"/>
    <col min="12" max="12" customWidth="true" width="18.5" collapsed="true"/>
    <col min="13" max="13" customWidth="true" width="15.125" collapsed="true"/>
  </cols>
  <sheetData>
    <row r="1" spans="2:13" ht="19.5" thickBot="1" x14ac:dyDescent="0.45"/>
    <row r="2" spans="2:13" ht="19.5" thickBot="1" x14ac:dyDescent="0.45">
      <c r="B2" s="1" t="s">
        <v>0</v>
      </c>
      <c r="C2" s="2" t="s">
        <v>1</v>
      </c>
      <c r="D2" s="50"/>
    </row>
    <row r="3" spans="2:13" ht="19.5" thickBot="1" x14ac:dyDescent="0.45">
      <c r="B3" s="1" t="s">
        <v>2</v>
      </c>
      <c r="C3" s="3"/>
    </row>
    <row r="4" spans="2:13" ht="19.5" thickBot="1" x14ac:dyDescent="0.45">
      <c r="B4" s="1" t="s">
        <v>3</v>
      </c>
      <c r="C4" s="4" t="s">
        <v>136</v>
      </c>
      <c r="F4" s="5" t="s">
        <v>5</v>
      </c>
    </row>
    <row r="5" spans="2:13" ht="19.5" thickBot="1" x14ac:dyDescent="0.45">
      <c r="B5" s="7" t="s">
        <v>6</v>
      </c>
      <c r="C5" s="8"/>
      <c r="F5" s="9" t="str">
        <f>IF(ISERROR(VLOOKUP(C2,参考!$E$3:$H$43,4,0)),"",VLOOKUP(C2,参考!$E$3:$H$43,4,0))</f>
        <v/>
      </c>
    </row>
    <row r="6" spans="2:13" ht="19.5" thickBot="1" x14ac:dyDescent="0.45">
      <c r="B6" s="12" t="s">
        <v>7</v>
      </c>
      <c r="C6" s="13" t="s">
        <v>8</v>
      </c>
      <c r="D6" s="13" t="s">
        <v>9</v>
      </c>
      <c r="E6" s="14" t="s">
        <v>10</v>
      </c>
      <c r="F6" s="15" t="s">
        <v>11</v>
      </c>
      <c r="G6" s="15" t="s">
        <v>14</v>
      </c>
      <c r="H6" s="15" t="s">
        <v>15</v>
      </c>
      <c r="I6" s="16" t="s">
        <v>16</v>
      </c>
      <c r="J6" s="13" t="s">
        <v>17</v>
      </c>
      <c r="K6" s="13" t="s">
        <v>18</v>
      </c>
      <c r="L6" s="17" t="s">
        <v>19</v>
      </c>
      <c r="M6" s="17" t="s">
        <v>20</v>
      </c>
    </row>
    <row r="7" spans="2:13" x14ac:dyDescent="0.4">
      <c r="B7" s="18"/>
      <c r="C7" s="19"/>
      <c r="D7" s="20"/>
      <c r="E7" s="21"/>
      <c r="F7" s="171"/>
      <c r="G7" s="22"/>
      <c r="H7" s="174">
        <f>F7*G7</f>
        <v>0</v>
      </c>
      <c r="I7" s="23" t="s">
        <v>1</v>
      </c>
      <c r="J7" s="19"/>
      <c r="K7" s="19"/>
      <c r="L7" s="24"/>
      <c r="M7" s="24"/>
    </row>
    <row r="8" spans="2:13" x14ac:dyDescent="0.4">
      <c r="B8" s="25"/>
      <c r="C8" s="26"/>
      <c r="D8" s="27"/>
      <c r="E8" s="28"/>
      <c r="F8" s="172"/>
      <c r="G8" s="29"/>
      <c r="H8" s="175">
        <f>F8*G8</f>
        <v>0</v>
      </c>
      <c r="I8" s="30" t="s">
        <v>1</v>
      </c>
      <c r="J8" s="26"/>
      <c r="K8" s="26"/>
      <c r="L8" s="31"/>
      <c r="M8" s="31"/>
    </row>
    <row r="9" spans="2:13" x14ac:dyDescent="0.4">
      <c r="B9" s="25"/>
      <c r="C9" s="26"/>
      <c r="D9" s="27"/>
      <c r="E9" s="28"/>
      <c r="F9" s="172"/>
      <c r="G9" s="29"/>
      <c r="H9" s="175">
        <f t="shared" ref="H9:H11" si="0">F9*G9</f>
        <v>0</v>
      </c>
      <c r="I9" s="30" t="s">
        <v>1</v>
      </c>
      <c r="J9" s="26"/>
      <c r="K9" s="26"/>
      <c r="L9" s="31"/>
      <c r="M9" s="31"/>
    </row>
    <row r="10" spans="2:13" x14ac:dyDescent="0.4">
      <c r="B10" s="25"/>
      <c r="C10" s="26"/>
      <c r="D10" s="27"/>
      <c r="E10" s="28"/>
      <c r="F10" s="172"/>
      <c r="G10" s="29"/>
      <c r="H10" s="175">
        <f t="shared" si="0"/>
        <v>0</v>
      </c>
      <c r="I10" s="30" t="s">
        <v>1</v>
      </c>
      <c r="J10" s="26"/>
      <c r="K10" s="26"/>
      <c r="L10" s="31"/>
      <c r="M10" s="31"/>
    </row>
    <row r="11" spans="2:13" x14ac:dyDescent="0.4">
      <c r="B11" s="25"/>
      <c r="C11" s="26"/>
      <c r="D11" s="27"/>
      <c r="E11" s="28"/>
      <c r="F11" s="172"/>
      <c r="G11" s="29"/>
      <c r="H11" s="175">
        <f t="shared" si="0"/>
        <v>0</v>
      </c>
      <c r="I11" s="30" t="s">
        <v>1</v>
      </c>
      <c r="J11" s="26"/>
      <c r="K11" s="26"/>
      <c r="L11" s="31"/>
      <c r="M11" s="31"/>
    </row>
    <row r="12" spans="2:13" ht="19.5" thickBot="1" x14ac:dyDescent="0.45">
      <c r="B12" s="32"/>
      <c r="C12" s="33"/>
      <c r="D12" s="34"/>
      <c r="E12" s="35"/>
      <c r="F12" s="173"/>
      <c r="G12" s="37"/>
      <c r="H12" s="101">
        <f>F12*G12</f>
        <v>0</v>
      </c>
      <c r="I12" s="39" t="s">
        <v>1</v>
      </c>
      <c r="J12" s="33"/>
      <c r="K12" s="33"/>
      <c r="L12" s="40"/>
      <c r="M12" s="40"/>
    </row>
    <row r="13" spans="2:13" ht="19.5" thickBot="1" x14ac:dyDescent="0.45">
      <c r="E13" s="41"/>
      <c r="F13" s="141" t="s">
        <v>21</v>
      </c>
      <c r="G13" s="143"/>
      <c r="H13" s="176"/>
      <c r="I13" s="43"/>
    </row>
    <row r="14" spans="2:13" ht="19.5" thickBot="1" x14ac:dyDescent="0.45">
      <c r="E14" s="41"/>
      <c r="F14" s="144" t="s">
        <v>137</v>
      </c>
      <c r="G14" s="146"/>
      <c r="H14" s="176"/>
      <c r="I14" s="43"/>
    </row>
    <row r="15" spans="2:13" ht="19.5" thickBot="1" x14ac:dyDescent="0.45">
      <c r="E15" s="41"/>
      <c r="F15" s="144" t="s">
        <v>22</v>
      </c>
      <c r="G15" s="146"/>
      <c r="H15" s="177"/>
      <c r="I15" s="43"/>
      <c r="J15" s="45"/>
      <c r="K15" s="46"/>
      <c r="L15" s="46"/>
      <c r="M15" s="46"/>
    </row>
    <row r="16" spans="2:13" x14ac:dyDescent="0.4">
      <c r="E16" s="41"/>
      <c r="F16" s="147" t="s">
        <v>23</v>
      </c>
      <c r="G16" s="149"/>
      <c r="H16" s="178">
        <f>H13+H15</f>
        <v>0</v>
      </c>
      <c r="I16" s="48"/>
    </row>
    <row r="17" spans="5:8" x14ac:dyDescent="0.4">
      <c r="E17" s="41"/>
      <c r="F17" s="150" t="str">
        <f ca="1">IF(INDEX($F$1:OFFSET(G16,0,-1),MAX(INDEX(($F$1:OFFSET(G16,0,-1) = "価格表記")*ROW($F$1:OFFSET(G16,0,-1)),))+1) = "ドル","総計(日本円)→"," ")</f>
        <v xml:space="preserve"> </v>
      </c>
      <c r="G17" s="150"/>
      <c r="H17" s="179"/>
    </row>
  </sheetData>
  <mergeCells count="5">
    <mergeCell ref="F13:G13"/>
    <mergeCell ref="F15:G15"/>
    <mergeCell ref="F16:G16"/>
    <mergeCell ref="F17:G17"/>
    <mergeCell ref="F14:G14"/>
  </mergeCells>
  <phoneticPr fontId="3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ほんまか" error="せやで" xr:uid="{F41055F6-C49A-45B0-A178-987519B4AF0C}">
          <x14:formula1>
            <xm:f>参考!$E$2:$E$43</xm:f>
          </x14:formula1>
          <xm:sqref>C2</xm:sqref>
        </x14:dataValidation>
        <x14:dataValidation type="list" allowBlank="1" showInputMessage="1" showErrorMessage="1" xr:uid="{002953F0-027B-44A7-849E-D5FE6D722283}">
          <x14:formula1>
            <xm:f>参考!$B$2:$B$27</xm:f>
          </x14:formula1>
          <xm:sqref>I7:I12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3681-6F4A-4C24-B2B1-E035D8960E9A}">
  <dimension ref="B2:O46"/>
  <sheetViews>
    <sheetView topLeftCell="A19" zoomScale="70" zoomScaleNormal="70" workbookViewId="0">
      <selection activeCell="D34" sqref="D34"/>
    </sheetView>
  </sheetViews>
  <sheetFormatPr defaultRowHeight="18.75" x14ac:dyDescent="0.4"/>
  <cols>
    <col min="2" max="2" bestFit="true" customWidth="true" width="46.875" collapsed="true"/>
    <col min="3" max="3" bestFit="true" customWidth="true" width="22.625" collapsed="true"/>
    <col min="4" max="4" bestFit="true" customWidth="true" width="13.125" collapsed="true"/>
    <col min="5" max="5" bestFit="true" customWidth="true" width="11.0" collapsed="true"/>
    <col min="6" max="6" bestFit="true" customWidth="true" width="10.25" collapsed="true"/>
    <col min="7" max="7" customWidth="true" width="9.875" collapsed="true"/>
    <col min="8" max="8" customWidth="true" width="16.5" collapsed="true"/>
    <col min="9" max="9" customWidth="true" width="9.25" collapsed="true"/>
    <col min="10" max="10" bestFit="true" customWidth="true" width="10.875" collapsed="true"/>
    <col min="11" max="11" bestFit="true" customWidth="true" width="15.875" collapsed="true"/>
    <col min="12" max="12" bestFit="true" customWidth="true" width="15.125" collapsed="true"/>
    <col min="15" max="15" bestFit="true" customWidth="true" width="12.75" collapsed="true"/>
  </cols>
  <sheetData>
    <row r="2" spans="2:15" x14ac:dyDescent="0.4">
      <c r="E2" s="50"/>
    </row>
    <row r="3" spans="2:15" x14ac:dyDescent="0.4">
      <c r="E3" s="50"/>
    </row>
    <row r="4" spans="2:15" x14ac:dyDescent="0.4">
      <c r="E4" s="50"/>
    </row>
    <row r="5" spans="2:15" ht="19.5" thickBot="1" x14ac:dyDescent="0.45">
      <c r="B5" s="51"/>
      <c r="C5" s="51"/>
    </row>
    <row r="6" spans="2:15" ht="19.5" thickBot="1" x14ac:dyDescent="0.45">
      <c r="B6" s="1" t="s">
        <v>0</v>
      </c>
      <c r="C6" s="2" t="s">
        <v>24</v>
      </c>
    </row>
    <row r="7" spans="2:15" ht="19.5" thickBot="1" x14ac:dyDescent="0.45">
      <c r="B7" s="1" t="s">
        <v>2</v>
      </c>
      <c r="C7" s="3" t="s">
        <v>25</v>
      </c>
    </row>
    <row r="8" spans="2:15" ht="19.5" thickBot="1" x14ac:dyDescent="0.45">
      <c r="B8" s="1" t="s">
        <v>3</v>
      </c>
      <c r="C8" s="4" t="s">
        <v>4</v>
      </c>
      <c r="F8" s="5" t="s">
        <v>5</v>
      </c>
    </row>
    <row r="9" spans="2:15" ht="19.5" thickBot="1" x14ac:dyDescent="0.45">
      <c r="B9" s="7" t="s">
        <v>6</v>
      </c>
      <c r="C9" s="4"/>
      <c r="F9" s="52" t="s">
        <v>63</v>
      </c>
      <c r="G9" s="10" t="str">
        <f>IF(F9="不明","↓調べて記入", " ")</f>
        <v xml:space="preserve"> </v>
      </c>
      <c r="H9" s="10"/>
    </row>
    <row r="10" spans="2:15" ht="19.5" thickBot="1" x14ac:dyDescent="0.45">
      <c r="B10" s="53" t="s">
        <v>26</v>
      </c>
      <c r="C10" s="54" t="s">
        <v>8</v>
      </c>
      <c r="D10" s="54" t="s">
        <v>9</v>
      </c>
      <c r="E10" s="55" t="s">
        <v>10</v>
      </c>
      <c r="F10" s="56" t="s">
        <v>11</v>
      </c>
      <c r="G10" s="56" t="s">
        <v>12</v>
      </c>
      <c r="H10" s="56" t="s">
        <v>13</v>
      </c>
      <c r="I10" s="56" t="s">
        <v>14</v>
      </c>
      <c r="J10" s="56" t="s">
        <v>15</v>
      </c>
      <c r="K10" s="57" t="s">
        <v>16</v>
      </c>
      <c r="L10" s="54" t="s">
        <v>17</v>
      </c>
      <c r="M10" s="54" t="s">
        <v>18</v>
      </c>
      <c r="N10" s="58" t="s">
        <v>19</v>
      </c>
      <c r="O10" s="58" t="s">
        <v>20</v>
      </c>
    </row>
    <row r="11" spans="2:15" ht="19.5" thickTop="1" x14ac:dyDescent="0.4">
      <c r="B11" s="59" t="s">
        <v>27</v>
      </c>
      <c r="C11" s="60" t="s">
        <v>28</v>
      </c>
      <c r="D11" s="61" t="s">
        <v>29</v>
      </c>
      <c r="E11" s="62">
        <v>34609793</v>
      </c>
      <c r="F11" s="63">
        <v>179</v>
      </c>
      <c r="G11" s="64">
        <f>IF($F$9="税抜",F11*0.08,"0.00")</f>
        <v>14.32</v>
      </c>
      <c r="H11" s="100">
        <f>F11+G11</f>
        <v>193.32</v>
      </c>
      <c r="I11" s="65">
        <v>2</v>
      </c>
      <c r="J11" s="66">
        <f>H11*I11</f>
        <v>386.64</v>
      </c>
      <c r="K11" s="67" t="s">
        <v>30</v>
      </c>
      <c r="L11" s="68" t="s">
        <v>31</v>
      </c>
      <c r="M11" s="68" t="s">
        <v>32</v>
      </c>
      <c r="N11" s="69"/>
      <c r="O11" s="70" t="s">
        <v>33</v>
      </c>
    </row>
    <row r="12" spans="2:15" x14ac:dyDescent="0.4">
      <c r="B12" s="71" t="s">
        <v>34</v>
      </c>
      <c r="C12" s="72" t="s">
        <v>35</v>
      </c>
      <c r="D12" s="73" t="s">
        <v>36</v>
      </c>
      <c r="E12" s="74">
        <v>49277067</v>
      </c>
      <c r="F12" s="75">
        <v>379</v>
      </c>
      <c r="G12" s="64">
        <f>IF($F$9="税抜",F12*0.08,"0.00")</f>
        <v>30.32</v>
      </c>
      <c r="H12" s="100">
        <f t="shared" ref="H12:H13" si="0">F12+G12</f>
        <v>409.32</v>
      </c>
      <c r="I12" s="76">
        <v>1</v>
      </c>
      <c r="J12" s="66">
        <f t="shared" ref="J12:J13" si="1">H12*I12</f>
        <v>409.32</v>
      </c>
      <c r="K12" s="67" t="s">
        <v>30</v>
      </c>
      <c r="L12" s="26" t="s">
        <v>37</v>
      </c>
      <c r="M12" s="26" t="s">
        <v>38</v>
      </c>
      <c r="N12" s="31"/>
      <c r="O12" s="77" t="s">
        <v>39</v>
      </c>
    </row>
    <row r="13" spans="2:15" ht="19.5" thickBot="1" x14ac:dyDescent="0.45">
      <c r="B13" s="78" t="s">
        <v>40</v>
      </c>
      <c r="C13" s="79" t="s">
        <v>41</v>
      </c>
      <c r="D13" s="80" t="s">
        <v>42</v>
      </c>
      <c r="E13" s="81" t="s">
        <v>43</v>
      </c>
      <c r="F13" s="75">
        <v>799</v>
      </c>
      <c r="G13" s="64">
        <f>IF($F$9="税抜",F13*0.08,"0.00")</f>
        <v>63.92</v>
      </c>
      <c r="H13" s="100">
        <f t="shared" si="0"/>
        <v>862.92</v>
      </c>
      <c r="I13" s="76">
        <v>1</v>
      </c>
      <c r="J13" s="66">
        <f t="shared" si="1"/>
        <v>862.92</v>
      </c>
      <c r="K13" s="67" t="s">
        <v>44</v>
      </c>
      <c r="L13" s="26" t="s">
        <v>45</v>
      </c>
      <c r="M13" s="26" t="s">
        <v>38</v>
      </c>
      <c r="N13" s="31"/>
      <c r="O13" s="82" t="s">
        <v>39</v>
      </c>
    </row>
    <row r="14" spans="2:15" ht="19.5" thickBot="1" x14ac:dyDescent="0.45">
      <c r="E14" s="41"/>
      <c r="F14" s="144" t="s">
        <v>21</v>
      </c>
      <c r="G14" s="145"/>
      <c r="H14" s="145"/>
      <c r="I14" s="146"/>
      <c r="J14" s="83">
        <f>SUM(J11:J13)</f>
        <v>1658.88</v>
      </c>
      <c r="K14" s="43"/>
    </row>
    <row r="15" spans="2:15" ht="19.5" thickBot="1" x14ac:dyDescent="0.45">
      <c r="E15" s="41"/>
      <c r="F15" s="144" t="s">
        <v>22</v>
      </c>
      <c r="G15" s="145"/>
      <c r="H15" s="145"/>
      <c r="I15" s="146"/>
      <c r="J15" s="84">
        <v>540</v>
      </c>
      <c r="K15" s="43"/>
      <c r="L15" s="45"/>
      <c r="M15" s="46"/>
      <c r="N15" s="46"/>
      <c r="O15" s="46"/>
    </row>
    <row r="16" spans="2:15" ht="19.5" thickBot="1" x14ac:dyDescent="0.45">
      <c r="E16" s="41"/>
      <c r="F16" s="154" t="s">
        <v>46</v>
      </c>
      <c r="G16" s="155"/>
      <c r="H16" s="155"/>
      <c r="I16" s="156"/>
      <c r="J16" s="85">
        <f>J14+J15</f>
        <v>2198.88</v>
      </c>
      <c r="K16" s="48"/>
    </row>
    <row r="17" spans="2:15" x14ac:dyDescent="0.4">
      <c r="E17" s="50"/>
    </row>
    <row r="18" spans="2:15" x14ac:dyDescent="0.4">
      <c r="E18" s="50"/>
    </row>
    <row r="19" spans="2:15" x14ac:dyDescent="0.4">
      <c r="E19" s="50"/>
    </row>
    <row r="20" spans="2:15" ht="19.5" thickBot="1" x14ac:dyDescent="0.45">
      <c r="E20" s="50"/>
    </row>
    <row r="21" spans="2:15" ht="19.5" thickBot="1" x14ac:dyDescent="0.45">
      <c r="B21" s="1" t="s">
        <v>0</v>
      </c>
      <c r="C21" s="2" t="s">
        <v>47</v>
      </c>
    </row>
    <row r="22" spans="2:15" ht="19.5" thickBot="1" x14ac:dyDescent="0.45">
      <c r="B22" s="1" t="s">
        <v>2</v>
      </c>
      <c r="C22" s="3" t="s">
        <v>25</v>
      </c>
    </row>
    <row r="23" spans="2:15" ht="19.5" thickBot="1" x14ac:dyDescent="0.45">
      <c r="B23" s="1" t="s">
        <v>3</v>
      </c>
      <c r="C23" s="4" t="s">
        <v>4</v>
      </c>
      <c r="F23" s="5" t="s">
        <v>5</v>
      </c>
      <c r="H23" s="6"/>
    </row>
    <row r="24" spans="2:15" ht="19.5" thickBot="1" x14ac:dyDescent="0.45">
      <c r="B24" s="7" t="s">
        <v>6</v>
      </c>
      <c r="C24" s="8"/>
      <c r="F24" s="9" t="s">
        <v>126</v>
      </c>
      <c r="G24" s="10" t="str">
        <f>IF(F24="不明","↓調べて記入", " ")</f>
        <v xml:space="preserve"> </v>
      </c>
      <c r="H24" s="11"/>
    </row>
    <row r="25" spans="2:15" ht="19.5" thickBot="1" x14ac:dyDescent="0.45">
      <c r="B25" s="53" t="s">
        <v>7</v>
      </c>
      <c r="C25" s="54" t="s">
        <v>8</v>
      </c>
      <c r="D25" s="54" t="s">
        <v>9</v>
      </c>
      <c r="E25" s="55" t="s">
        <v>10</v>
      </c>
      <c r="F25" s="56" t="s">
        <v>11</v>
      </c>
      <c r="G25" s="56" t="s">
        <v>12</v>
      </c>
      <c r="H25" s="56" t="s">
        <v>13</v>
      </c>
      <c r="I25" s="56" t="s">
        <v>14</v>
      </c>
      <c r="J25" s="56" t="s">
        <v>15</v>
      </c>
      <c r="K25" s="57" t="s">
        <v>16</v>
      </c>
      <c r="L25" s="54" t="s">
        <v>17</v>
      </c>
      <c r="M25" s="54" t="s">
        <v>18</v>
      </c>
      <c r="N25" s="58" t="s">
        <v>19</v>
      </c>
      <c r="O25" s="58" t="s">
        <v>20</v>
      </c>
    </row>
    <row r="26" spans="2:15" ht="20.25" thickTop="1" thickBot="1" x14ac:dyDescent="0.45">
      <c r="B26" s="32" t="s">
        <v>48</v>
      </c>
      <c r="C26" s="33"/>
      <c r="D26" s="34"/>
      <c r="E26" s="35"/>
      <c r="F26" s="86">
        <v>100</v>
      </c>
      <c r="G26" s="87">
        <f ca="1">IF(INDEX($F$1:OFFSET(G26,0,-1),MAX(INDEX(($F$1:OFFSET(G26,0,-1) = "価格表記")*ROW($F$1:OFFSET(G26,0,-1)),))+1) ="税抜",F26*0.08,0)</f>
        <v>0</v>
      </c>
      <c r="H26" s="101" t="str">
        <f ca="1">IF(INDEX($F$1:OFFSET(G26,0,-1),MAX(INDEX(($F$1:OFFSET(G26,0,-1) = "価格表記")*ROW($F$1:OFFSET(G26,0,-1)),))+1) = "ドル",TEXT(ROUND(F26+G26,0),"$0"),ROUND(F26+G26,0))</f>
        <v>$100</v>
      </c>
      <c r="I26" s="37">
        <v>1</v>
      </c>
      <c r="J26" s="88">
        <f t="shared" ref="J26" ca="1" si="2">H26*I26</f>
        <v>100</v>
      </c>
      <c r="K26" s="89" t="s">
        <v>49</v>
      </c>
      <c r="L26" s="33"/>
      <c r="M26" s="33"/>
      <c r="N26" s="40"/>
      <c r="O26" s="40"/>
    </row>
    <row r="27" spans="2:15" ht="19.5" thickBot="1" x14ac:dyDescent="0.45">
      <c r="E27" s="41"/>
      <c r="F27" s="141" t="s">
        <v>21</v>
      </c>
      <c r="G27" s="142"/>
      <c r="H27" s="142"/>
      <c r="I27" s="143"/>
      <c r="J27" s="90" t="str">
        <f ca="1">IF(INDEX($F$1:OFFSET(G27,0,-1),MAX(INDEX(($F$1:OFFSET(G27,0,-1) = "価格表記")*ROW($F$1:OFFSET(G27,0,-1)),))+1) = "ドル",TEXT(SUM(J26:J26),"$0"),SUM(J26:J26))</f>
        <v>$100</v>
      </c>
      <c r="K27" s="43"/>
    </row>
    <row r="28" spans="2:15" ht="19.5" thickBot="1" x14ac:dyDescent="0.45">
      <c r="E28" s="41"/>
      <c r="F28" s="144" t="s">
        <v>22</v>
      </c>
      <c r="G28" s="145"/>
      <c r="H28" s="145"/>
      <c r="I28" s="146"/>
      <c r="J28" s="44"/>
      <c r="K28" s="43"/>
      <c r="L28" s="45"/>
      <c r="M28" s="46"/>
      <c r="N28" s="46"/>
      <c r="O28" s="46"/>
    </row>
    <row r="29" spans="2:15" x14ac:dyDescent="0.4">
      <c r="E29" s="41"/>
      <c r="F29" s="147" t="s">
        <v>23</v>
      </c>
      <c r="G29" s="148"/>
      <c r="H29" s="148"/>
      <c r="I29" s="149"/>
      <c r="J29" s="91" t="str">
        <f ca="1">IF(INDEX($F$1:OFFSET(G29,0,-1),MAX(INDEX(($F$1:OFFSET(G29,0,-1) = "価格表記")*ROW($F$1:OFFSET(G29,0,-1)),))+1) = "ドル",TEXT(J27+J28,"$0"),J27+J28)</f>
        <v>$100</v>
      </c>
      <c r="K29" s="48"/>
    </row>
    <row r="30" spans="2:15" x14ac:dyDescent="0.4">
      <c r="E30" s="41"/>
      <c r="F30" s="151" t="str">
        <f ca="1">IF(INDEX($F$1:OFFSET(G29,0,-1),MAX(INDEX(($F$1:OFFSET(G29,0,-1) = "価格表記")*ROW($F$1:OFFSET(G29,0,-1)),))+1) = "ドル","総計(日本円)→"," ")</f>
        <v>総計(日本円)→</v>
      </c>
      <c r="G30" s="152"/>
      <c r="H30" s="152"/>
      <c r="I30" s="153"/>
      <c r="J30" s="49">
        <v>11350</v>
      </c>
    </row>
    <row r="31" spans="2:15" ht="19.5" thickBot="1" x14ac:dyDescent="0.45">
      <c r="E31" s="50"/>
    </row>
    <row r="32" spans="2:15" ht="19.5" thickBot="1" x14ac:dyDescent="0.45">
      <c r="B32" s="1" t="s">
        <v>0</v>
      </c>
      <c r="C32" s="2" t="s">
        <v>50</v>
      </c>
      <c r="D32" s="92" t="s">
        <v>51</v>
      </c>
    </row>
    <row r="33" spans="2:15" ht="19.5" thickBot="1" x14ac:dyDescent="0.45">
      <c r="B33" s="1" t="s">
        <v>2</v>
      </c>
      <c r="C33" s="3" t="s">
        <v>25</v>
      </c>
    </row>
    <row r="34" spans="2:15" ht="19.5" thickBot="1" x14ac:dyDescent="0.45">
      <c r="B34" s="1" t="s">
        <v>3</v>
      </c>
      <c r="C34" s="4" t="s">
        <v>4</v>
      </c>
      <c r="F34" s="5" t="s">
        <v>5</v>
      </c>
      <c r="H34" s="6"/>
    </row>
    <row r="35" spans="2:15" ht="19.5" thickBot="1" x14ac:dyDescent="0.45">
      <c r="B35" s="7" t="s">
        <v>6</v>
      </c>
      <c r="C35" s="8"/>
      <c r="F35" s="9" t="s">
        <v>70</v>
      </c>
      <c r="G35" s="10" t="str">
        <f>IF(F35="不明","↓調べて記入", " ")</f>
        <v xml:space="preserve"> </v>
      </c>
      <c r="H35" s="11"/>
    </row>
    <row r="36" spans="2:15" ht="19.5" thickBot="1" x14ac:dyDescent="0.45">
      <c r="B36" s="53" t="s">
        <v>7</v>
      </c>
      <c r="C36" s="54" t="s">
        <v>8</v>
      </c>
      <c r="D36" s="54" t="s">
        <v>9</v>
      </c>
      <c r="E36" s="55" t="s">
        <v>10</v>
      </c>
      <c r="F36" s="56" t="s">
        <v>11</v>
      </c>
      <c r="G36" s="56" t="s">
        <v>12</v>
      </c>
      <c r="H36" s="56" t="s">
        <v>13</v>
      </c>
      <c r="I36" s="56" t="s">
        <v>14</v>
      </c>
      <c r="J36" s="56" t="s">
        <v>15</v>
      </c>
      <c r="K36" s="57" t="s">
        <v>16</v>
      </c>
      <c r="L36" s="54" t="s">
        <v>17</v>
      </c>
      <c r="M36" s="54" t="s">
        <v>18</v>
      </c>
      <c r="N36" s="58" t="s">
        <v>19</v>
      </c>
      <c r="O36" s="58" t="s">
        <v>20</v>
      </c>
    </row>
    <row r="37" spans="2:15" ht="20.25" thickTop="1" thickBot="1" x14ac:dyDescent="0.45">
      <c r="B37" s="93" t="s">
        <v>52</v>
      </c>
      <c r="C37" s="94"/>
      <c r="D37" s="95"/>
      <c r="E37" s="96"/>
      <c r="F37" s="97">
        <v>1000</v>
      </c>
      <c r="G37" s="36">
        <f ca="1">IF(INDEX($F$1:OFFSET(G37,0,-1),MAX(INDEX(($F$1:OFFSET(G37,0,-1) = "価格表記")*ROW($F$1:OFFSET(G37,0,-1)),))+1) ="税抜",F37*0.08,0)</f>
        <v>0</v>
      </c>
      <c r="H37" s="102">
        <f ca="1">IF(INDEX($F$1:OFFSET(G37,0,-1),MAX(INDEX(($F$1:OFFSET(G37,0,-1) = "価格表記")*ROW($F$1:OFFSET(G37,0,-1)),))+1) = "ドル",TEXT(F37+G37,"$0.00"),F37+G37)</f>
        <v>1000</v>
      </c>
      <c r="I37" s="98">
        <v>1</v>
      </c>
      <c r="J37" s="38">
        <f t="shared" ref="J37" ca="1" si="3">H37*I37</f>
        <v>1000</v>
      </c>
      <c r="K37" s="89" t="s">
        <v>49</v>
      </c>
      <c r="L37" s="94"/>
      <c r="M37" s="94"/>
      <c r="N37" s="99"/>
      <c r="O37" s="99"/>
    </row>
    <row r="38" spans="2:15" ht="19.5" thickBot="1" x14ac:dyDescent="0.45">
      <c r="E38" s="41"/>
      <c r="F38" s="141" t="s">
        <v>21</v>
      </c>
      <c r="G38" s="142"/>
      <c r="H38" s="142"/>
      <c r="I38" s="143"/>
      <c r="J38" s="42">
        <f ca="1">IF(INDEX($F$1:OFFSET(G38,0,-1),MAX(INDEX(($F$1:OFFSET(G38,0,-1) = "価格表記")*ROW($F$1:OFFSET(G38,0,-1)),))+1) = "ドル",TEXT(SUM(J37:J37),"$0.00"),SUM(J37:J37))</f>
        <v>1000</v>
      </c>
      <c r="K38" s="43"/>
    </row>
    <row r="39" spans="2:15" ht="19.5" thickBot="1" x14ac:dyDescent="0.45">
      <c r="E39" s="41"/>
      <c r="F39" s="144" t="s">
        <v>22</v>
      </c>
      <c r="G39" s="145"/>
      <c r="H39" s="145"/>
      <c r="I39" s="146"/>
      <c r="J39" s="44"/>
      <c r="K39" s="43"/>
      <c r="L39" s="45"/>
      <c r="M39" s="46"/>
      <c r="N39" s="46"/>
      <c r="O39" s="46"/>
    </row>
    <row r="40" spans="2:15" x14ac:dyDescent="0.4">
      <c r="E40" s="41"/>
      <c r="F40" s="147" t="s">
        <v>23</v>
      </c>
      <c r="G40" s="148"/>
      <c r="H40" s="148"/>
      <c r="I40" s="149"/>
      <c r="J40" s="47">
        <f ca="1">IF(INDEX($F$1:OFFSET(G40,0,-1),MAX(INDEX(($F$1:OFFSET(G40,0,-1) = "価格表記")*ROW($F$1:OFFSET(G40,0,-1)),))+1) = "ドル",TEXT(J38+J39,"$0.00"),J38+J39)</f>
        <v>1000</v>
      </c>
      <c r="K40" s="48"/>
    </row>
    <row r="41" spans="2:15" x14ac:dyDescent="0.4">
      <c r="E41" s="41"/>
      <c r="F41" s="150" t="str">
        <f ca="1">IF(INDEX($F$1:OFFSET(G40,0,-1),MAX(INDEX(($F$1:OFFSET(G40,0,-1) = "価格表記")*ROW($F$1:OFFSET(G40,0,-1)),))+1) = "ドル","総計(日本円)→"," ")</f>
        <v xml:space="preserve"> </v>
      </c>
      <c r="G41" s="150"/>
      <c r="H41" s="150"/>
      <c r="I41" s="150"/>
      <c r="J41" s="49"/>
    </row>
    <row r="42" spans="2:15" x14ac:dyDescent="0.4">
      <c r="E42" s="50"/>
    </row>
    <row r="43" spans="2:15" x14ac:dyDescent="0.4">
      <c r="E43" s="50"/>
    </row>
    <row r="44" spans="2:15" x14ac:dyDescent="0.4">
      <c r="E44" s="50"/>
    </row>
    <row r="45" spans="2:15" x14ac:dyDescent="0.4">
      <c r="E45" s="50"/>
    </row>
    <row r="46" spans="2:15" x14ac:dyDescent="0.4">
      <c r="E46" s="50"/>
    </row>
  </sheetData>
  <mergeCells count="11">
    <mergeCell ref="F29:I29"/>
    <mergeCell ref="F14:I14"/>
    <mergeCell ref="F15:I15"/>
    <mergeCell ref="F16:I16"/>
    <mergeCell ref="F27:I27"/>
    <mergeCell ref="F28:I28"/>
    <mergeCell ref="F30:I30"/>
    <mergeCell ref="F38:I38"/>
    <mergeCell ref="F39:I39"/>
    <mergeCell ref="F40:I40"/>
    <mergeCell ref="F41:I41"/>
  </mergeCells>
  <phoneticPr fontId="3"/>
  <dataValidations count="1">
    <dataValidation errorStyle="warning" allowBlank="1" showInputMessage="1" showErrorMessage="1" errorTitle="ほんまか" error="せやで" sqref="C32" xr:uid="{EF73236E-EE58-4A1F-BE7D-D736795232F6}"/>
  </dataValidations>
  <hyperlinks>
    <hyperlink ref="O11" r:id="rId1" xr:uid="{A494C8B3-F740-48EE-8FF7-4925B121DBA6}"/>
    <hyperlink ref="O12" r:id="rId2" xr:uid="{8584B749-4CAD-415B-8B9F-34FE91C7774B}"/>
    <hyperlink ref="O13" r:id="rId3" xr:uid="{C20F23E3-3C1C-434C-9FE0-2A8B03391C22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9907-D8B2-430F-BA73-91FDF0F5A637}">
  <dimension ref="A1:K43"/>
  <sheetViews>
    <sheetView topLeftCell="A22" zoomScale="70" zoomScaleNormal="70" workbookViewId="0">
      <selection activeCell="E9" sqref="E9"/>
    </sheetView>
  </sheetViews>
  <sheetFormatPr defaultRowHeight="18.75" x14ac:dyDescent="0.4"/>
  <cols>
    <col min="1" max="1" bestFit="true" customWidth="true" width="13.125" collapsed="true"/>
    <col min="2" max="2" bestFit="true" customWidth="true" width="32.625" collapsed="true"/>
    <col min="4" max="4" bestFit="true" customWidth="true" width="19.25" collapsed="true"/>
    <col min="5" max="5" bestFit="true" customWidth="true" width="26.125" collapsed="true"/>
    <col min="9" max="9" bestFit="true" customWidth="true" width="10.625" collapsed="true"/>
    <col min="10" max="10" bestFit="true" customWidth="true" width="29.125" collapsed="true"/>
    <col min="11" max="11" bestFit="true" customWidth="true" width="26.0" collapsed="true"/>
  </cols>
  <sheetData>
    <row r="1" spans="1:11" ht="19.5" thickBot="1" x14ac:dyDescent="0.45">
      <c r="A1" t="s">
        <v>172</v>
      </c>
      <c r="B1" s="51" t="s">
        <v>53</v>
      </c>
      <c r="D1" t="s">
        <v>54</v>
      </c>
      <c r="E1" s="103" t="s">
        <v>0</v>
      </c>
      <c r="F1" s="104" t="s">
        <v>55</v>
      </c>
      <c r="G1" s="104" t="s">
        <v>56</v>
      </c>
      <c r="H1" s="104" t="s">
        <v>5</v>
      </c>
      <c r="I1" s="157" t="s">
        <v>57</v>
      </c>
      <c r="J1" s="157"/>
      <c r="K1" s="140" t="s">
        <v>151</v>
      </c>
    </row>
    <row r="2" spans="1:11" ht="19.5" thickBot="1" x14ac:dyDescent="0.45">
      <c r="B2" s="51" t="s">
        <v>1</v>
      </c>
      <c r="E2" s="105" t="s">
        <v>1</v>
      </c>
      <c r="F2" s="106"/>
      <c r="G2" s="106"/>
      <c r="H2" s="106"/>
      <c r="I2" s="107"/>
      <c r="J2" s="108"/>
    </row>
    <row r="3" spans="1:11" x14ac:dyDescent="0.4">
      <c r="B3" s="109" t="s">
        <v>58</v>
      </c>
      <c r="D3" t="s">
        <v>59</v>
      </c>
      <c r="E3" s="110" t="s">
        <v>60</v>
      </c>
      <c r="F3" s="111" t="s">
        <v>61</v>
      </c>
      <c r="G3" s="111" t="s">
        <v>62</v>
      </c>
      <c r="H3" s="112" t="s">
        <v>63</v>
      </c>
      <c r="I3" s="113" t="s">
        <v>64</v>
      </c>
      <c r="J3" s="69"/>
    </row>
    <row r="4" spans="1:11" x14ac:dyDescent="0.4">
      <c r="B4" s="114" t="s">
        <v>65</v>
      </c>
      <c r="E4" s="115" t="s">
        <v>24</v>
      </c>
      <c r="F4" s="116" t="s">
        <v>61</v>
      </c>
      <c r="G4" s="116" t="s">
        <v>61</v>
      </c>
      <c r="H4" s="117" t="s">
        <v>63</v>
      </c>
      <c r="I4" s="118">
        <v>500</v>
      </c>
      <c r="J4" s="31" t="s">
        <v>130</v>
      </c>
    </row>
    <row r="5" spans="1:11" x14ac:dyDescent="0.4">
      <c r="B5" s="114" t="s">
        <v>66</v>
      </c>
      <c r="E5" s="115" t="s">
        <v>67</v>
      </c>
      <c r="F5" s="116" t="s">
        <v>61</v>
      </c>
      <c r="G5" s="116" t="s">
        <v>61</v>
      </c>
      <c r="H5" s="117" t="s">
        <v>63</v>
      </c>
      <c r="I5" s="118">
        <v>600</v>
      </c>
      <c r="J5" s="31" t="s">
        <v>131</v>
      </c>
    </row>
    <row r="6" spans="1:11" x14ac:dyDescent="0.4">
      <c r="B6" s="114" t="s">
        <v>68</v>
      </c>
      <c r="E6" s="115" t="s">
        <v>69</v>
      </c>
      <c r="F6" s="116" t="s">
        <v>61</v>
      </c>
      <c r="G6" s="116" t="s">
        <v>61</v>
      </c>
      <c r="H6" s="116" t="s">
        <v>70</v>
      </c>
      <c r="I6" s="118">
        <v>250</v>
      </c>
      <c r="J6" s="31" t="s">
        <v>152</v>
      </c>
    </row>
    <row r="7" spans="1:11" x14ac:dyDescent="0.4">
      <c r="B7" s="114" t="s">
        <v>71</v>
      </c>
      <c r="E7" s="115" t="s">
        <v>72</v>
      </c>
      <c r="F7" s="116" t="s">
        <v>61</v>
      </c>
      <c r="G7" s="116" t="s">
        <v>61</v>
      </c>
      <c r="H7" s="117" t="s">
        <v>63</v>
      </c>
      <c r="I7" s="118"/>
      <c r="J7" s="31"/>
    </row>
    <row r="8" spans="1:11" x14ac:dyDescent="0.4">
      <c r="B8" s="114" t="s">
        <v>139</v>
      </c>
      <c r="E8" s="115" t="s">
        <v>73</v>
      </c>
      <c r="F8" s="116" t="s">
        <v>62</v>
      </c>
      <c r="G8" s="116" t="s">
        <v>61</v>
      </c>
      <c r="H8" s="116" t="s">
        <v>74</v>
      </c>
      <c r="I8" s="118"/>
      <c r="J8" s="31"/>
    </row>
    <row r="9" spans="1:11" x14ac:dyDescent="0.4">
      <c r="B9" s="119" t="s">
        <v>140</v>
      </c>
      <c r="E9" s="115" t="s">
        <v>75</v>
      </c>
      <c r="F9" s="116" t="s">
        <v>153</v>
      </c>
      <c r="G9" s="116" t="s">
        <v>61</v>
      </c>
      <c r="H9" s="116" t="s">
        <v>70</v>
      </c>
      <c r="I9" s="118">
        <v>350</v>
      </c>
      <c r="J9" s="31" t="s">
        <v>154</v>
      </c>
    </row>
    <row r="10" spans="1:11" x14ac:dyDescent="0.4">
      <c r="B10" s="119" t="s">
        <v>141</v>
      </c>
      <c r="E10" s="115" t="s">
        <v>47</v>
      </c>
      <c r="F10" s="116" t="s">
        <v>62</v>
      </c>
      <c r="G10" s="116" t="s">
        <v>61</v>
      </c>
      <c r="H10" s="116" t="s">
        <v>76</v>
      </c>
      <c r="I10" s="118"/>
      <c r="J10" s="31"/>
    </row>
    <row r="11" spans="1:11" x14ac:dyDescent="0.4">
      <c r="B11" s="119" t="s">
        <v>142</v>
      </c>
      <c r="E11" s="115" t="s">
        <v>77</v>
      </c>
      <c r="F11" s="116" t="s">
        <v>62</v>
      </c>
      <c r="G11" s="116" t="s">
        <v>61</v>
      </c>
      <c r="H11" s="116" t="s">
        <v>74</v>
      </c>
      <c r="I11" s="118"/>
      <c r="J11" s="31"/>
    </row>
    <row r="12" spans="1:11" x14ac:dyDescent="0.4">
      <c r="B12" s="158" t="s">
        <v>138</v>
      </c>
      <c r="E12" s="115" t="s">
        <v>78</v>
      </c>
      <c r="F12" s="116" t="s">
        <v>62</v>
      </c>
      <c r="G12" s="116" t="s">
        <v>61</v>
      </c>
      <c r="H12" s="116" t="s">
        <v>74</v>
      </c>
      <c r="I12" s="118"/>
      <c r="J12" s="31"/>
    </row>
    <row r="13" spans="1:11" x14ac:dyDescent="0.4">
      <c r="B13" s="158" t="s">
        <v>143</v>
      </c>
      <c r="E13" s="115" t="s">
        <v>79</v>
      </c>
      <c r="F13" s="116"/>
      <c r="G13" s="116" t="s">
        <v>61</v>
      </c>
      <c r="H13" s="117" t="s">
        <v>63</v>
      </c>
      <c r="I13" s="118">
        <v>500</v>
      </c>
      <c r="J13" s="31" t="s">
        <v>129</v>
      </c>
    </row>
    <row r="14" spans="1:11" x14ac:dyDescent="0.4">
      <c r="B14" s="158" t="s">
        <v>144</v>
      </c>
      <c r="E14" s="115" t="s">
        <v>80</v>
      </c>
      <c r="F14" s="116" t="s">
        <v>61</v>
      </c>
      <c r="G14" s="116" t="s">
        <v>61</v>
      </c>
      <c r="H14" s="116" t="s">
        <v>70</v>
      </c>
      <c r="I14" s="118" t="s">
        <v>155</v>
      </c>
      <c r="J14" s="31" t="s">
        <v>156</v>
      </c>
    </row>
    <row r="15" spans="1:11" x14ac:dyDescent="0.4">
      <c r="B15" s="120" t="s">
        <v>145</v>
      </c>
      <c r="E15" s="115" t="s">
        <v>81</v>
      </c>
      <c r="F15" s="116" t="s">
        <v>62</v>
      </c>
      <c r="G15" s="116" t="s">
        <v>61</v>
      </c>
      <c r="H15" s="116" t="s">
        <v>70</v>
      </c>
      <c r="I15" s="118">
        <v>1296</v>
      </c>
      <c r="J15" s="31"/>
    </row>
    <row r="16" spans="1:11" x14ac:dyDescent="0.4">
      <c r="B16" s="121" t="s">
        <v>146</v>
      </c>
      <c r="E16" s="115" t="s">
        <v>82</v>
      </c>
      <c r="F16" s="116" t="s">
        <v>61</v>
      </c>
      <c r="G16" s="116" t="s">
        <v>61</v>
      </c>
      <c r="H16" s="116" t="s">
        <v>70</v>
      </c>
      <c r="I16" s="118">
        <v>1000</v>
      </c>
      <c r="J16" s="31"/>
    </row>
    <row r="17" spans="2:10" x14ac:dyDescent="0.4">
      <c r="B17" s="121" t="s">
        <v>147</v>
      </c>
      <c r="E17" s="115" t="s">
        <v>83</v>
      </c>
      <c r="F17" s="116" t="s">
        <v>62</v>
      </c>
      <c r="G17" s="116" t="s">
        <v>61</v>
      </c>
      <c r="H17" s="116" t="s">
        <v>70</v>
      </c>
      <c r="I17" s="118" t="s">
        <v>84</v>
      </c>
      <c r="J17" s="31"/>
    </row>
    <row r="18" spans="2:10" x14ac:dyDescent="0.4">
      <c r="B18" s="121" t="s">
        <v>148</v>
      </c>
      <c r="E18" s="115" t="s">
        <v>85</v>
      </c>
      <c r="F18" s="116" t="s">
        <v>61</v>
      </c>
      <c r="G18" s="116" t="s">
        <v>61</v>
      </c>
      <c r="H18" s="116" t="s">
        <v>70</v>
      </c>
      <c r="I18" s="118">
        <v>864</v>
      </c>
      <c r="J18" s="31" t="s">
        <v>127</v>
      </c>
    </row>
    <row r="19" spans="2:10" x14ac:dyDescent="0.4">
      <c r="B19" s="159" t="s">
        <v>149</v>
      </c>
      <c r="E19" s="115" t="s">
        <v>86</v>
      </c>
      <c r="F19" s="116" t="s">
        <v>61</v>
      </c>
      <c r="G19" s="116" t="s">
        <v>61</v>
      </c>
      <c r="H19" s="116" t="s">
        <v>70</v>
      </c>
      <c r="I19" s="118" t="s">
        <v>87</v>
      </c>
      <c r="J19" s="31"/>
    </row>
    <row r="20" spans="2:10" x14ac:dyDescent="0.4">
      <c r="B20" s="122" t="s">
        <v>90</v>
      </c>
      <c r="E20" s="115" t="s">
        <v>88</v>
      </c>
      <c r="F20" s="116" t="s">
        <v>61</v>
      </c>
      <c r="G20" s="116" t="s">
        <v>61</v>
      </c>
      <c r="H20" s="116" t="s">
        <v>70</v>
      </c>
      <c r="I20" s="118" t="s">
        <v>64</v>
      </c>
      <c r="J20" s="31"/>
    </row>
    <row r="21" spans="2:10" x14ac:dyDescent="0.4">
      <c r="B21" s="122" t="s">
        <v>92</v>
      </c>
      <c r="E21" s="115" t="s">
        <v>89</v>
      </c>
      <c r="F21" s="116" t="s">
        <v>61</v>
      </c>
      <c r="G21" s="116" t="s">
        <v>61</v>
      </c>
      <c r="H21" s="116" t="s">
        <v>70</v>
      </c>
      <c r="I21" s="118" t="s">
        <v>64</v>
      </c>
      <c r="J21" s="31"/>
    </row>
    <row r="22" spans="2:10" x14ac:dyDescent="0.4">
      <c r="B22" s="125" t="s">
        <v>125</v>
      </c>
      <c r="E22" s="115" t="s">
        <v>91</v>
      </c>
      <c r="F22" s="116" t="s">
        <v>61</v>
      </c>
      <c r="G22" s="116" t="s">
        <v>62</v>
      </c>
      <c r="H22" s="116" t="s">
        <v>74</v>
      </c>
      <c r="I22" s="118"/>
      <c r="J22" s="31"/>
    </row>
    <row r="23" spans="2:10" ht="19.5" thickBot="1" x14ac:dyDescent="0.45">
      <c r="B23" s="125" t="s">
        <v>97</v>
      </c>
      <c r="E23" s="32" t="s">
        <v>93</v>
      </c>
      <c r="F23" s="123" t="s">
        <v>62</v>
      </c>
      <c r="G23" s="123" t="s">
        <v>61</v>
      </c>
      <c r="H23" s="123" t="s">
        <v>76</v>
      </c>
      <c r="I23" s="124"/>
      <c r="J23" s="40"/>
    </row>
    <row r="24" spans="2:10" ht="27" x14ac:dyDescent="0.4">
      <c r="B24" s="135" t="s">
        <v>100</v>
      </c>
      <c r="D24" t="s">
        <v>94</v>
      </c>
      <c r="E24" s="126" t="s">
        <v>95</v>
      </c>
      <c r="F24" s="127" t="s">
        <v>96</v>
      </c>
      <c r="G24" s="127" t="s">
        <v>96</v>
      </c>
      <c r="H24" s="127" t="s">
        <v>70</v>
      </c>
      <c r="I24" s="128">
        <v>500</v>
      </c>
      <c r="J24" s="129" t="s">
        <v>157</v>
      </c>
    </row>
    <row r="25" spans="2:10" ht="19.5" thickBot="1" x14ac:dyDescent="0.45">
      <c r="B25" s="136" t="s">
        <v>102</v>
      </c>
      <c r="E25" s="130" t="s">
        <v>98</v>
      </c>
      <c r="F25" s="131" t="s">
        <v>96</v>
      </c>
      <c r="G25" s="131" t="s">
        <v>96</v>
      </c>
      <c r="H25" s="132" t="s">
        <v>99</v>
      </c>
      <c r="I25" s="133">
        <v>2000</v>
      </c>
      <c r="J25" s="134" t="s">
        <v>135</v>
      </c>
    </row>
    <row r="26" spans="2:10" ht="19.5" thickBot="1" x14ac:dyDescent="0.45">
      <c r="B26" s="160" t="s">
        <v>150</v>
      </c>
      <c r="E26" s="130" t="s">
        <v>101</v>
      </c>
      <c r="F26" s="131" t="s">
        <v>96</v>
      </c>
      <c r="G26" s="131" t="s">
        <v>96</v>
      </c>
      <c r="H26" s="137" t="s">
        <v>132</v>
      </c>
      <c r="I26" s="133">
        <v>450</v>
      </c>
      <c r="J26" s="134" t="s">
        <v>133</v>
      </c>
    </row>
    <row r="27" spans="2:10" x14ac:dyDescent="0.4">
      <c r="B27" t="s">
        <v>49</v>
      </c>
      <c r="E27" s="130" t="s">
        <v>103</v>
      </c>
      <c r="F27" s="131" t="s">
        <v>96</v>
      </c>
      <c r="G27" s="131" t="s">
        <v>96</v>
      </c>
      <c r="H27" s="131" t="s">
        <v>70</v>
      </c>
      <c r="I27" s="133">
        <v>550</v>
      </c>
      <c r="J27" s="134" t="s">
        <v>128</v>
      </c>
    </row>
    <row r="28" spans="2:10" ht="27" x14ac:dyDescent="0.4">
      <c r="E28" s="130" t="s">
        <v>104</v>
      </c>
      <c r="F28" s="131" t="s">
        <v>96</v>
      </c>
      <c r="G28" s="131" t="s">
        <v>96</v>
      </c>
      <c r="H28" s="131" t="s">
        <v>70</v>
      </c>
      <c r="I28" s="133" t="s">
        <v>158</v>
      </c>
      <c r="J28" s="134" t="s">
        <v>159</v>
      </c>
    </row>
    <row r="29" spans="2:10" ht="27" x14ac:dyDescent="0.4">
      <c r="E29" s="130" t="s">
        <v>105</v>
      </c>
      <c r="F29" s="131" t="s">
        <v>96</v>
      </c>
      <c r="G29" s="131" t="s">
        <v>96</v>
      </c>
      <c r="H29" s="137" t="s">
        <v>63</v>
      </c>
      <c r="I29" s="133">
        <v>630</v>
      </c>
      <c r="J29" s="134" t="s">
        <v>160</v>
      </c>
    </row>
    <row r="30" spans="2:10" x14ac:dyDescent="0.4">
      <c r="E30" s="130" t="s">
        <v>106</v>
      </c>
      <c r="F30" s="131" t="s">
        <v>96</v>
      </c>
      <c r="G30" s="131" t="s">
        <v>96</v>
      </c>
      <c r="H30" s="137" t="s">
        <v>63</v>
      </c>
      <c r="I30" s="133">
        <v>450</v>
      </c>
      <c r="J30" s="134" t="s">
        <v>161</v>
      </c>
    </row>
    <row r="31" spans="2:10" ht="27" x14ac:dyDescent="0.4">
      <c r="E31" s="130" t="s">
        <v>108</v>
      </c>
      <c r="F31" s="131" t="s">
        <v>62</v>
      </c>
      <c r="G31" s="131" t="s">
        <v>96</v>
      </c>
      <c r="H31" s="137" t="s">
        <v>63</v>
      </c>
      <c r="I31" s="133">
        <v>700</v>
      </c>
      <c r="J31" s="134" t="s">
        <v>134</v>
      </c>
    </row>
    <row r="32" spans="2:10" x14ac:dyDescent="0.4">
      <c r="E32" s="130" t="s">
        <v>109</v>
      </c>
      <c r="F32" s="131" t="s">
        <v>62</v>
      </c>
      <c r="G32" s="131" t="s">
        <v>96</v>
      </c>
      <c r="H32" s="131" t="s">
        <v>76</v>
      </c>
      <c r="I32" s="133" t="s">
        <v>84</v>
      </c>
      <c r="J32" s="134"/>
    </row>
    <row r="33" spans="4:10" x14ac:dyDescent="0.4">
      <c r="E33" s="130" t="s">
        <v>110</v>
      </c>
      <c r="F33" s="131"/>
      <c r="G33" s="131" t="s">
        <v>96</v>
      </c>
      <c r="H33" s="137" t="s">
        <v>63</v>
      </c>
      <c r="I33" s="133">
        <v>500</v>
      </c>
      <c r="J33" s="134" t="s">
        <v>162</v>
      </c>
    </row>
    <row r="34" spans="4:10" x14ac:dyDescent="0.4">
      <c r="E34" s="130" t="s">
        <v>111</v>
      </c>
      <c r="F34" s="131"/>
      <c r="G34" s="131" t="s">
        <v>96</v>
      </c>
      <c r="H34" s="137" t="s">
        <v>63</v>
      </c>
      <c r="I34" s="133" t="s">
        <v>84</v>
      </c>
      <c r="J34" s="134" t="s">
        <v>163</v>
      </c>
    </row>
    <row r="35" spans="4:10" x14ac:dyDescent="0.4">
      <c r="E35" s="130" t="s">
        <v>112</v>
      </c>
      <c r="F35" s="131" t="s">
        <v>96</v>
      </c>
      <c r="G35" s="131"/>
      <c r="H35" s="131" t="s">
        <v>113</v>
      </c>
      <c r="I35" s="133"/>
      <c r="J35" s="134"/>
    </row>
    <row r="36" spans="4:10" ht="27" x14ac:dyDescent="0.4">
      <c r="E36" s="130" t="s">
        <v>114</v>
      </c>
      <c r="F36" s="131" t="s">
        <v>96</v>
      </c>
      <c r="G36" s="131" t="s">
        <v>96</v>
      </c>
      <c r="H36" s="131" t="s">
        <v>70</v>
      </c>
      <c r="I36" s="133" t="s">
        <v>115</v>
      </c>
      <c r="J36" s="134" t="s">
        <v>116</v>
      </c>
    </row>
    <row r="37" spans="4:10" ht="27" x14ac:dyDescent="0.4">
      <c r="E37" s="130" t="s">
        <v>117</v>
      </c>
      <c r="F37" s="131"/>
      <c r="G37" s="131" t="s">
        <v>96</v>
      </c>
      <c r="H37" s="131" t="s">
        <v>70</v>
      </c>
      <c r="I37" s="133" t="s">
        <v>118</v>
      </c>
      <c r="J37" s="134" t="s">
        <v>119</v>
      </c>
    </row>
    <row r="38" spans="4:10" x14ac:dyDescent="0.4">
      <c r="E38" s="130" t="s">
        <v>120</v>
      </c>
      <c r="F38" s="165"/>
      <c r="G38" s="165" t="s">
        <v>96</v>
      </c>
      <c r="H38" s="165" t="s">
        <v>70</v>
      </c>
      <c r="I38" s="166">
        <v>250</v>
      </c>
      <c r="J38" s="134" t="s">
        <v>107</v>
      </c>
    </row>
    <row r="39" spans="4:10" ht="19.5" thickBot="1" x14ac:dyDescent="0.45">
      <c r="E39" s="161" t="s">
        <v>164</v>
      </c>
      <c r="F39" s="162" t="s">
        <v>165</v>
      </c>
      <c r="G39" s="162" t="s">
        <v>153</v>
      </c>
      <c r="H39" s="162" t="s">
        <v>166</v>
      </c>
      <c r="I39" s="163">
        <v>650</v>
      </c>
      <c r="J39" s="164" t="s">
        <v>167</v>
      </c>
    </row>
    <row r="40" spans="4:10" ht="19.5" thickBot="1" x14ac:dyDescent="0.45">
      <c r="D40" t="s">
        <v>168</v>
      </c>
      <c r="E40" s="167" t="s">
        <v>169</v>
      </c>
      <c r="F40" s="168" t="s">
        <v>165</v>
      </c>
      <c r="G40" s="168"/>
      <c r="H40" s="168" t="s">
        <v>166</v>
      </c>
      <c r="I40" s="169" t="s">
        <v>170</v>
      </c>
      <c r="J40" s="170" t="s">
        <v>171</v>
      </c>
    </row>
    <row r="41" spans="4:10" x14ac:dyDescent="0.4">
      <c r="E41" s="138" t="s">
        <v>50</v>
      </c>
      <c r="F41" s="50"/>
      <c r="G41" s="50"/>
      <c r="H41" s="50" t="s">
        <v>121</v>
      </c>
    </row>
    <row r="42" spans="4:10" x14ac:dyDescent="0.4">
      <c r="E42" s="138" t="s">
        <v>122</v>
      </c>
      <c r="F42" s="50"/>
      <c r="G42" s="50"/>
      <c r="H42" s="139" t="s">
        <v>123</v>
      </c>
    </row>
    <row r="43" spans="4:10" x14ac:dyDescent="0.4">
      <c r="E43" s="138" t="s">
        <v>124</v>
      </c>
      <c r="F43" s="50"/>
      <c r="G43" s="50"/>
      <c r="H43" s="50" t="s">
        <v>76</v>
      </c>
    </row>
  </sheetData>
  <mergeCells count="1">
    <mergeCell ref="I1:J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発注書</vt:lpstr>
      <vt:lpstr>発注例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2017-12-19T06:19:48Z</dcterms:created>
  <dc:creator>白元孝典</dc:creator>
  <cp:lastModifiedBy>白元孝典</cp:lastModifiedBy>
  <dcterms:modified xsi:type="dcterms:W3CDTF">2018-04-12T09:09:33Z</dcterms:modified>
</cp:coreProperties>
</file>